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ileserver\SELIC\PAC\2025\"/>
    </mc:Choice>
  </mc:AlternateContent>
  <bookViews>
    <workbookView xWindow="28680" yWindow="-120" windowWidth="29040" windowHeight="15720" tabRatio="433" firstSheet="2" activeTab="2"/>
  </bookViews>
  <sheets>
    <sheet name="TESTE 1" sheetId="1" state="hidden" r:id="rId1"/>
    <sheet name="SIAC-VIGENTES" sheetId="2" state="hidden" r:id="rId2"/>
    <sheet name="A1_CONTRATAÇÕES_SERVIÇOS" sheetId="3" r:id="rId3"/>
    <sheet name="A2_AQUISIÇÕES" sheetId="4" r:id="rId4"/>
    <sheet name="A3_LOCAÇÕES_IMÓVEIS" sheetId="5" r:id="rId5"/>
    <sheet name="A4_CONTRATAÇÕES_TI" sheetId="6" r:id="rId6"/>
    <sheet name="CTs TOTAIS" sheetId="7" state="hidden" r:id="rId7"/>
    <sheet name="CONTRATOS (1)" sheetId="8" state="hidden" r:id="rId8"/>
    <sheet name="TESTE 1 (1)" sheetId="9" state="hidden" r:id="rId9"/>
    <sheet name="SIAC-VIGENTES (1)" sheetId="10" state="hidden" r:id="rId10"/>
    <sheet name="CTs TOTAIS (1)" sheetId="11" state="hidden" r:id="rId11"/>
  </sheets>
  <externalReferences>
    <externalReference r:id="rId12"/>
  </externalReferences>
  <definedNames>
    <definedName name="_xlnm._FilterDatabase" localSheetId="7" hidden="1">'CONTRATOS (1)'!$A$1:$K$177</definedName>
    <definedName name="_xlnm._FilterDatabase" localSheetId="1" hidden="1">'SIAC-VIGENTES'!$A$1:$Q$153</definedName>
    <definedName name="_xlnm._FilterDatabase" localSheetId="9" hidden="1">'SIAC-VIGENTES (1)'!$A$1:$Q$153</definedName>
    <definedName name="_xlnm._FilterDatabase" localSheetId="0" hidden="1">'TESTE 1'!$A$1:$I$116</definedName>
    <definedName name="_xlnm._FilterDatabase" localSheetId="8" hidden="1">'TESTE 1 (1)'!$A$1:$I$116</definedName>
    <definedName name="_xlnm.Print_Area" localSheetId="2">A1_CONTRATAÇÕES_SERVIÇOS!$A$2:$P$128</definedName>
    <definedName name="_xlnm.Print_Area" localSheetId="3">A2_AQUISIÇÕES!$A$1:$N$130</definedName>
    <definedName name="_xlnm.Print_Area" localSheetId="4">A3_LOCAÇÕES_IMÓVEIS!$A$1:$M$39</definedName>
    <definedName name="_xlnm.Print_Area" localSheetId="5">A4_CONTRATAÇÕES_TI!$A$1:$P$50</definedName>
    <definedName name="PACTOS">[1]TABELAS!$F$2:$F$65</definedName>
    <definedName name="TP_CONTINUIDADE">[1]TABELAS!$H$7:$H$14</definedName>
  </definedName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L86" i="4" l="1"/>
  <c r="H167" i="11"/>
  <c r="G167" i="11"/>
  <c r="D167" i="11"/>
  <c r="H166" i="11"/>
  <c r="G166" i="11"/>
  <c r="H165" i="11"/>
  <c r="I165" i="11" s="1"/>
  <c r="G165" i="11"/>
  <c r="D165" i="11"/>
  <c r="H164" i="11"/>
  <c r="G164" i="11"/>
  <c r="I164" i="11" s="1"/>
  <c r="D164" i="11"/>
  <c r="H163" i="11"/>
  <c r="I163" i="11" s="1"/>
  <c r="G163" i="11"/>
  <c r="D163" i="11"/>
  <c r="H162" i="11"/>
  <c r="G162" i="11"/>
  <c r="D162" i="11"/>
  <c r="I161" i="11"/>
  <c r="H161" i="11"/>
  <c r="G161" i="11"/>
  <c r="D161" i="11"/>
  <c r="H160" i="11"/>
  <c r="G160" i="11"/>
  <c r="D160" i="11"/>
  <c r="H159" i="11"/>
  <c r="G159" i="11"/>
  <c r="I159" i="11" s="1"/>
  <c r="D159" i="11"/>
  <c r="H158" i="11"/>
  <c r="G158" i="11"/>
  <c r="D158" i="11"/>
  <c r="I157" i="11"/>
  <c r="H157" i="11"/>
  <c r="G157" i="11"/>
  <c r="D157" i="11"/>
  <c r="H156" i="11"/>
  <c r="G156" i="11"/>
  <c r="D156" i="11"/>
  <c r="I155" i="11"/>
  <c r="H155" i="11"/>
  <c r="G155" i="11"/>
  <c r="D155" i="11"/>
  <c r="H154" i="11"/>
  <c r="G154" i="11"/>
  <c r="D154" i="11"/>
  <c r="H153" i="11"/>
  <c r="I153" i="11" s="1"/>
  <c r="G153" i="11"/>
  <c r="D153" i="11"/>
  <c r="H152" i="11"/>
  <c r="G152" i="11"/>
  <c r="D152" i="11"/>
  <c r="H151" i="11"/>
  <c r="G151" i="11"/>
  <c r="I151" i="11" s="1"/>
  <c r="D151" i="11"/>
  <c r="H150" i="11"/>
  <c r="I150" i="11" s="1"/>
  <c r="G150" i="11"/>
  <c r="D150" i="11"/>
  <c r="I149" i="11"/>
  <c r="H149" i="11"/>
  <c r="G149" i="11"/>
  <c r="H148" i="11"/>
  <c r="I148" i="11" s="1"/>
  <c r="G148" i="11"/>
  <c r="D148" i="11"/>
  <c r="H147" i="11"/>
  <c r="I147" i="11" s="1"/>
  <c r="G147" i="11"/>
  <c r="D147" i="11"/>
  <c r="H146" i="11"/>
  <c r="G146" i="11"/>
  <c r="I146" i="11" s="1"/>
  <c r="D146" i="11"/>
  <c r="H145" i="11"/>
  <c r="I145" i="11" s="1"/>
  <c r="G145" i="11"/>
  <c r="D145" i="11"/>
  <c r="H144" i="11"/>
  <c r="G144" i="11"/>
  <c r="D144" i="11"/>
  <c r="H143" i="11"/>
  <c r="G143" i="11"/>
  <c r="D143" i="11"/>
  <c r="H142" i="11"/>
  <c r="G142" i="11"/>
  <c r="I142" i="11" s="1"/>
  <c r="H141" i="11"/>
  <c r="G141" i="11"/>
  <c r="D141" i="11"/>
  <c r="I140" i="11"/>
  <c r="H140" i="11"/>
  <c r="G140" i="11"/>
  <c r="D140" i="11"/>
  <c r="H139" i="11"/>
  <c r="I139" i="11" s="1"/>
  <c r="G139" i="11"/>
  <c r="D139" i="11"/>
  <c r="H138" i="11"/>
  <c r="I138" i="11" s="1"/>
  <c r="G138" i="11"/>
  <c r="D138" i="11"/>
  <c r="H137" i="11"/>
  <c r="G137" i="11"/>
  <c r="H136" i="11"/>
  <c r="G136" i="11"/>
  <c r="D136" i="11"/>
  <c r="H135" i="11"/>
  <c r="G135" i="11"/>
  <c r="D135" i="11"/>
  <c r="H134" i="11"/>
  <c r="G134" i="11"/>
  <c r="D134" i="11"/>
  <c r="H133" i="11"/>
  <c r="G133" i="11"/>
  <c r="D133" i="11"/>
  <c r="H132" i="11"/>
  <c r="G132" i="11"/>
  <c r="D132" i="11"/>
  <c r="H131" i="11"/>
  <c r="I131" i="11" s="1"/>
  <c r="G131" i="11"/>
  <c r="D131" i="11"/>
  <c r="H130" i="11"/>
  <c r="G130" i="11"/>
  <c r="H129" i="11"/>
  <c r="G129" i="11"/>
  <c r="D129" i="11"/>
  <c r="I128" i="11"/>
  <c r="H128" i="11"/>
  <c r="G128" i="11"/>
  <c r="D128" i="11"/>
  <c r="H127" i="11"/>
  <c r="G127" i="11"/>
  <c r="D127" i="11"/>
  <c r="H126" i="11"/>
  <c r="I126" i="11" s="1"/>
  <c r="G126" i="11"/>
  <c r="D126" i="11"/>
  <c r="H125" i="11"/>
  <c r="G125" i="11"/>
  <c r="D125" i="11"/>
  <c r="H124" i="11"/>
  <c r="G124" i="11"/>
  <c r="I124" i="11" s="1"/>
  <c r="D124" i="11"/>
  <c r="H123" i="11"/>
  <c r="G123" i="11"/>
  <c r="D123" i="11"/>
  <c r="H122" i="11"/>
  <c r="I122" i="11" s="1"/>
  <c r="G122" i="11"/>
  <c r="D122" i="11"/>
  <c r="H121" i="11"/>
  <c r="G121" i="11"/>
  <c r="D121" i="11"/>
  <c r="I120" i="11"/>
  <c r="H120" i="11"/>
  <c r="G120" i="11"/>
  <c r="D120" i="11"/>
  <c r="H119" i="11"/>
  <c r="I119" i="11" s="1"/>
  <c r="G119" i="11"/>
  <c r="D119" i="11"/>
  <c r="H118" i="11"/>
  <c r="I118" i="11" s="1"/>
  <c r="G118" i="11"/>
  <c r="D118" i="11"/>
  <c r="H117" i="11"/>
  <c r="G117" i="11"/>
  <c r="D117" i="11"/>
  <c r="H116" i="11"/>
  <c r="G116" i="11"/>
  <c r="I116" i="11" s="1"/>
  <c r="D116" i="11"/>
  <c r="H115" i="11"/>
  <c r="G115" i="11"/>
  <c r="D115" i="11"/>
  <c r="I114" i="11"/>
  <c r="H114" i="11"/>
  <c r="G114" i="11"/>
  <c r="D114" i="11"/>
  <c r="H113" i="11"/>
  <c r="G113" i="11"/>
  <c r="D113" i="11"/>
  <c r="H112" i="11"/>
  <c r="G112" i="11"/>
  <c r="I112" i="11" s="1"/>
  <c r="D112" i="11"/>
  <c r="H111" i="11"/>
  <c r="G111" i="11"/>
  <c r="D111" i="11"/>
  <c r="H110" i="11"/>
  <c r="I110" i="11" s="1"/>
  <c r="G110" i="11"/>
  <c r="D110" i="11"/>
  <c r="H109" i="11"/>
  <c r="G109" i="11"/>
  <c r="D109" i="11"/>
  <c r="I108" i="11"/>
  <c r="H108" i="11"/>
  <c r="G108" i="11"/>
  <c r="D108" i="11"/>
  <c r="H107" i="11"/>
  <c r="G107" i="11"/>
  <c r="D107" i="11"/>
  <c r="H106" i="11"/>
  <c r="I106" i="11" s="1"/>
  <c r="G106" i="11"/>
  <c r="D106" i="11"/>
  <c r="H105" i="11"/>
  <c r="G105" i="11"/>
  <c r="D105" i="11"/>
  <c r="H104" i="11"/>
  <c r="I104" i="11" s="1"/>
  <c r="G104" i="11"/>
  <c r="D104" i="11"/>
  <c r="H103" i="11"/>
  <c r="I103" i="11" s="1"/>
  <c r="G103" i="11"/>
  <c r="D103" i="11"/>
  <c r="H102" i="11"/>
  <c r="I102" i="11" s="1"/>
  <c r="G102" i="11"/>
  <c r="D102" i="11"/>
  <c r="H101" i="11"/>
  <c r="G101" i="11"/>
  <c r="D101" i="11"/>
  <c r="I100" i="11"/>
  <c r="H100" i="11"/>
  <c r="G100" i="11"/>
  <c r="D100" i="11"/>
  <c r="H99" i="11"/>
  <c r="G99" i="11"/>
  <c r="D99" i="11"/>
  <c r="H98" i="11"/>
  <c r="I98" i="11" s="1"/>
  <c r="G98" i="11"/>
  <c r="D98" i="11"/>
  <c r="H97" i="11"/>
  <c r="G97" i="11"/>
  <c r="D97" i="11"/>
  <c r="I96" i="11"/>
  <c r="H96" i="11"/>
  <c r="G96" i="11"/>
  <c r="D96" i="11"/>
  <c r="H95" i="11"/>
  <c r="G95" i="11"/>
  <c r="D95" i="11"/>
  <c r="H94" i="11"/>
  <c r="I94" i="11" s="1"/>
  <c r="G94" i="11"/>
  <c r="D94" i="11"/>
  <c r="H93" i="11"/>
  <c r="G93" i="11"/>
  <c r="D93" i="11"/>
  <c r="H92" i="11"/>
  <c r="G92" i="11"/>
  <c r="I92" i="11" s="1"/>
  <c r="D92" i="11"/>
  <c r="H91" i="11"/>
  <c r="G91" i="11"/>
  <c r="D91" i="11"/>
  <c r="H90" i="11"/>
  <c r="I90" i="11" s="1"/>
  <c r="G90" i="11"/>
  <c r="D90" i="11"/>
  <c r="H89" i="11"/>
  <c r="G89" i="11"/>
  <c r="D89" i="11"/>
  <c r="I88" i="11"/>
  <c r="H88" i="11"/>
  <c r="G88" i="11"/>
  <c r="D88" i="11"/>
  <c r="H87" i="11"/>
  <c r="I87" i="11" s="1"/>
  <c r="G87" i="11"/>
  <c r="D87" i="11"/>
  <c r="H86" i="11"/>
  <c r="I86" i="11" s="1"/>
  <c r="G86" i="11"/>
  <c r="D86" i="11"/>
  <c r="H85" i="11"/>
  <c r="G85" i="11"/>
  <c r="D85" i="11"/>
  <c r="H84" i="11"/>
  <c r="G84" i="11"/>
  <c r="I84" i="11" s="1"/>
  <c r="D84" i="11"/>
  <c r="H83" i="11"/>
  <c r="G83" i="11"/>
  <c r="D83" i="11"/>
  <c r="I82" i="11"/>
  <c r="H82" i="11"/>
  <c r="G82" i="11"/>
  <c r="D82" i="11"/>
  <c r="H81" i="11"/>
  <c r="G81" i="11"/>
  <c r="D81" i="11"/>
  <c r="H80" i="11"/>
  <c r="G80" i="11"/>
  <c r="I80" i="11" s="1"/>
  <c r="D80" i="11"/>
  <c r="H79" i="11"/>
  <c r="G79" i="11"/>
  <c r="D79" i="11"/>
  <c r="H78" i="11"/>
  <c r="I78" i="11" s="1"/>
  <c r="G78" i="11"/>
  <c r="D78" i="11"/>
  <c r="H77" i="11"/>
  <c r="G77" i="11"/>
  <c r="D77" i="11"/>
  <c r="I76" i="11"/>
  <c r="H76" i="11"/>
  <c r="G76" i="11"/>
  <c r="D76" i="11"/>
  <c r="H75" i="11"/>
  <c r="G75" i="11"/>
  <c r="D75" i="11"/>
  <c r="H74" i="11"/>
  <c r="I74" i="11" s="1"/>
  <c r="G74" i="11"/>
  <c r="D74" i="11"/>
  <c r="H73" i="11"/>
  <c r="G73" i="11"/>
  <c r="D73" i="11"/>
  <c r="H72" i="11"/>
  <c r="I72" i="11" s="1"/>
  <c r="G72" i="11"/>
  <c r="D72" i="11"/>
  <c r="H71" i="11"/>
  <c r="I71" i="11" s="1"/>
  <c r="G71" i="11"/>
  <c r="D71" i="11"/>
  <c r="H70" i="11"/>
  <c r="I70" i="11" s="1"/>
  <c r="G70" i="11"/>
  <c r="D70" i="11"/>
  <c r="H69" i="11"/>
  <c r="G69" i="11"/>
  <c r="D69" i="11"/>
  <c r="I68" i="11"/>
  <c r="H68" i="11"/>
  <c r="G68" i="11"/>
  <c r="D68" i="11"/>
  <c r="H67" i="11"/>
  <c r="G67" i="11"/>
  <c r="D67" i="11"/>
  <c r="H66" i="11"/>
  <c r="I66" i="11" s="1"/>
  <c r="G66" i="11"/>
  <c r="D66" i="11"/>
  <c r="H65" i="11"/>
  <c r="G65" i="11"/>
  <c r="D65" i="11"/>
  <c r="I64" i="11"/>
  <c r="H64" i="11"/>
  <c r="G64" i="11"/>
  <c r="D64" i="11"/>
  <c r="H63" i="11"/>
  <c r="G63" i="11"/>
  <c r="D63" i="11"/>
  <c r="H62" i="11"/>
  <c r="I62" i="11" s="1"/>
  <c r="G62" i="11"/>
  <c r="D62" i="11"/>
  <c r="H61" i="11"/>
  <c r="G61" i="11"/>
  <c r="D61" i="11"/>
  <c r="H60" i="11"/>
  <c r="G60" i="11"/>
  <c r="I60" i="11" s="1"/>
  <c r="D60" i="11"/>
  <c r="H59" i="11"/>
  <c r="G59" i="11"/>
  <c r="D59" i="11"/>
  <c r="H58" i="11"/>
  <c r="I58" i="11" s="1"/>
  <c r="G58" i="11"/>
  <c r="D58" i="11"/>
  <c r="H57" i="11"/>
  <c r="G57" i="11"/>
  <c r="D57" i="11"/>
  <c r="I56" i="11"/>
  <c r="H56" i="11"/>
  <c r="G56" i="11"/>
  <c r="D56" i="11"/>
  <c r="H55" i="11"/>
  <c r="I55" i="11" s="1"/>
  <c r="G55" i="11"/>
  <c r="D55" i="11"/>
  <c r="H54" i="11"/>
  <c r="I54" i="11" s="1"/>
  <c r="G54" i="11"/>
  <c r="D54" i="11"/>
  <c r="H53" i="11"/>
  <c r="G53" i="11"/>
  <c r="D53" i="11"/>
  <c r="H52" i="11"/>
  <c r="G52" i="11"/>
  <c r="I52" i="11" s="1"/>
  <c r="D52" i="11"/>
  <c r="H51" i="11"/>
  <c r="G51" i="11"/>
  <c r="D51" i="11"/>
  <c r="H50" i="11"/>
  <c r="G50" i="11"/>
  <c r="D50" i="11"/>
  <c r="H49" i="11"/>
  <c r="G49" i="11"/>
  <c r="D49" i="11"/>
  <c r="H48" i="11"/>
  <c r="I48" i="11" s="1"/>
  <c r="G48" i="11"/>
  <c r="D48" i="11"/>
  <c r="H47" i="11"/>
  <c r="G47" i="11"/>
  <c r="D47" i="11"/>
  <c r="H46" i="11"/>
  <c r="G46" i="11"/>
  <c r="I46" i="11" s="1"/>
  <c r="D46" i="11"/>
  <c r="H45" i="11"/>
  <c r="G45" i="11"/>
  <c r="D45" i="11"/>
  <c r="H44" i="11"/>
  <c r="G44" i="11"/>
  <c r="I44" i="11" s="1"/>
  <c r="D44" i="11"/>
  <c r="H43" i="11"/>
  <c r="G43" i="11"/>
  <c r="D43" i="11"/>
  <c r="H42" i="11"/>
  <c r="I42" i="11" s="1"/>
  <c r="G42" i="11"/>
  <c r="D42" i="11"/>
  <c r="H41" i="11"/>
  <c r="G41" i="11"/>
  <c r="D41" i="11"/>
  <c r="I40" i="11"/>
  <c r="H40" i="11"/>
  <c r="G40" i="11"/>
  <c r="D40" i="11"/>
  <c r="H39" i="11"/>
  <c r="I39" i="11" s="1"/>
  <c r="G39" i="11"/>
  <c r="D39" i="11"/>
  <c r="H38" i="11"/>
  <c r="G38" i="11"/>
  <c r="I38" i="11" s="1"/>
  <c r="D38" i="11"/>
  <c r="H37" i="11"/>
  <c r="G37" i="11"/>
  <c r="D37" i="11"/>
  <c r="H36" i="11"/>
  <c r="G36" i="11"/>
  <c r="I36" i="11" s="1"/>
  <c r="D36" i="11"/>
  <c r="H35" i="11"/>
  <c r="G35" i="11"/>
  <c r="D35" i="11"/>
  <c r="H34" i="11"/>
  <c r="G34" i="11"/>
  <c r="I34" i="11" s="1"/>
  <c r="D34" i="11"/>
  <c r="H33" i="11"/>
  <c r="I33" i="11" s="1"/>
  <c r="G33" i="11"/>
  <c r="D33" i="11"/>
  <c r="H32" i="11"/>
  <c r="I32" i="11" s="1"/>
  <c r="G32" i="11"/>
  <c r="D32" i="11"/>
  <c r="H31" i="11"/>
  <c r="G31" i="11"/>
  <c r="D31" i="11"/>
  <c r="I30" i="11"/>
  <c r="H30" i="11"/>
  <c r="G30" i="11"/>
  <c r="D30" i="11"/>
  <c r="H29" i="11"/>
  <c r="G29" i="11"/>
  <c r="D29" i="11"/>
  <c r="H28" i="11"/>
  <c r="G28" i="11"/>
  <c r="I28" i="11" s="1"/>
  <c r="D28" i="11"/>
  <c r="H27" i="11"/>
  <c r="G27" i="11"/>
  <c r="D27" i="11"/>
  <c r="H26" i="11"/>
  <c r="I26" i="11" s="1"/>
  <c r="G26" i="11"/>
  <c r="D26" i="11"/>
  <c r="H25" i="11"/>
  <c r="G25" i="11"/>
  <c r="D25" i="11"/>
  <c r="H24" i="11"/>
  <c r="I24" i="11" s="1"/>
  <c r="G24" i="11"/>
  <c r="D24" i="11"/>
  <c r="H23" i="11"/>
  <c r="G23" i="11"/>
  <c r="D23" i="11"/>
  <c r="H22" i="11"/>
  <c r="I22" i="11" s="1"/>
  <c r="G22" i="11"/>
  <c r="D22" i="11"/>
  <c r="H21" i="11"/>
  <c r="G21" i="11"/>
  <c r="D21" i="11"/>
  <c r="H20" i="11"/>
  <c r="I20" i="11" s="1"/>
  <c r="G20" i="11"/>
  <c r="D20" i="11"/>
  <c r="H19" i="11"/>
  <c r="G19" i="11"/>
  <c r="D19" i="11"/>
  <c r="H18" i="11"/>
  <c r="I18" i="11" s="1"/>
  <c r="G18" i="11"/>
  <c r="D18" i="11"/>
  <c r="H17" i="11"/>
  <c r="G17" i="11"/>
  <c r="D17" i="11"/>
  <c r="H16" i="11"/>
  <c r="G16" i="11"/>
  <c r="I16" i="11" s="1"/>
  <c r="D16" i="11"/>
  <c r="H15" i="11"/>
  <c r="G15" i="11"/>
  <c r="D15" i="11"/>
  <c r="H14" i="11"/>
  <c r="G14" i="11"/>
  <c r="D14" i="11"/>
  <c r="H13" i="11"/>
  <c r="G13" i="11"/>
  <c r="D13" i="11"/>
  <c r="H12" i="11"/>
  <c r="G12" i="11"/>
  <c r="D12" i="11"/>
  <c r="H11" i="11"/>
  <c r="G11" i="11"/>
  <c r="D11" i="11"/>
  <c r="I10" i="11"/>
  <c r="H10" i="11"/>
  <c r="G10" i="11"/>
  <c r="D10" i="11"/>
  <c r="H9" i="11"/>
  <c r="G9" i="11"/>
  <c r="D9" i="11"/>
  <c r="H8" i="11"/>
  <c r="I8" i="11" s="1"/>
  <c r="G8" i="11"/>
  <c r="D8" i="11"/>
  <c r="H7" i="11"/>
  <c r="G7" i="11"/>
  <c r="D7" i="11"/>
  <c r="H6" i="11"/>
  <c r="I6" i="11" s="1"/>
  <c r="G6" i="11"/>
  <c r="D6" i="11"/>
  <c r="H5" i="11"/>
  <c r="G5" i="11"/>
  <c r="D5" i="11"/>
  <c r="H4" i="11"/>
  <c r="G4" i="11"/>
  <c r="D4" i="11"/>
  <c r="H3" i="11"/>
  <c r="G3" i="11"/>
  <c r="D3" i="11"/>
  <c r="H2" i="11"/>
  <c r="G2" i="11"/>
  <c r="D2" i="11"/>
  <c r="Q153" i="10"/>
  <c r="Q152" i="10"/>
  <c r="Q151" i="10"/>
  <c r="Q150" i="10"/>
  <c r="Q149" i="10"/>
  <c r="Q148" i="10"/>
  <c r="Q147" i="10"/>
  <c r="Q146" i="10"/>
  <c r="Q145" i="10"/>
  <c r="Q144" i="10"/>
  <c r="Q143" i="10"/>
  <c r="Q142" i="10"/>
  <c r="Q141" i="10"/>
  <c r="Q140" i="10"/>
  <c r="Q139" i="10"/>
  <c r="Q138" i="10"/>
  <c r="Q137" i="10"/>
  <c r="Q136" i="10"/>
  <c r="Q135" i="10"/>
  <c r="Q134" i="10"/>
  <c r="Q133" i="10"/>
  <c r="Q132" i="10"/>
  <c r="Q131" i="10"/>
  <c r="Q130" i="10"/>
  <c r="Q129" i="10"/>
  <c r="Q128" i="10"/>
  <c r="Q127" i="10"/>
  <c r="Q126" i="10"/>
  <c r="Q125" i="10"/>
  <c r="Q124" i="10"/>
  <c r="Q123" i="10"/>
  <c r="Q122" i="10"/>
  <c r="Q121" i="10"/>
  <c r="Q120" i="10"/>
  <c r="Q119" i="10"/>
  <c r="Q118" i="10"/>
  <c r="Q117" i="10"/>
  <c r="Q116" i="10"/>
  <c r="Q115" i="10"/>
  <c r="Q114" i="10"/>
  <c r="Q113" i="10"/>
  <c r="Q112" i="10"/>
  <c r="Q111" i="10"/>
  <c r="Q110" i="10"/>
  <c r="Q109" i="10"/>
  <c r="Q108" i="10"/>
  <c r="Q107" i="10"/>
  <c r="Q106" i="10"/>
  <c r="Q105" i="10"/>
  <c r="Q104" i="10"/>
  <c r="Q103" i="10"/>
  <c r="Q102" i="10"/>
  <c r="Q101" i="10"/>
  <c r="Q100" i="10"/>
  <c r="Q99" i="10"/>
  <c r="Q98" i="10"/>
  <c r="Q97" i="10"/>
  <c r="Q96" i="10"/>
  <c r="Q95" i="10"/>
  <c r="Q94" i="10"/>
  <c r="Q93" i="10"/>
  <c r="Q92" i="10"/>
  <c r="Q91" i="10"/>
  <c r="Q90" i="10"/>
  <c r="Q89" i="10"/>
  <c r="Q88" i="10"/>
  <c r="Q87" i="10"/>
  <c r="Q86" i="10"/>
  <c r="Q85" i="10"/>
  <c r="Q84" i="10"/>
  <c r="Q83" i="10"/>
  <c r="Q82" i="10"/>
  <c r="Q81" i="10"/>
  <c r="Q80" i="10"/>
  <c r="Q79" i="10"/>
  <c r="Q78" i="10"/>
  <c r="Q77" i="10"/>
  <c r="Q76" i="10"/>
  <c r="Q75" i="10"/>
  <c r="Q74" i="10"/>
  <c r="Q73" i="10"/>
  <c r="Q72" i="10"/>
  <c r="Q71" i="10"/>
  <c r="Q70" i="10"/>
  <c r="Q69" i="10"/>
  <c r="Q68" i="10"/>
  <c r="Q67" i="10"/>
  <c r="Q66" i="10"/>
  <c r="Q65" i="10"/>
  <c r="Q64" i="10"/>
  <c r="Q63" i="10"/>
  <c r="Q62" i="10"/>
  <c r="Q61" i="10"/>
  <c r="Q60" i="10"/>
  <c r="Q59" i="10"/>
  <c r="Q58" i="10"/>
  <c r="Q57" i="10"/>
  <c r="Q56" i="10"/>
  <c r="Q55" i="10"/>
  <c r="Q54" i="10"/>
  <c r="Q53" i="10"/>
  <c r="Q52" i="10"/>
  <c r="Q51" i="10"/>
  <c r="Q50" i="10"/>
  <c r="Q49" i="10"/>
  <c r="Q48" i="10"/>
  <c r="Q47" i="10"/>
  <c r="Q46" i="10"/>
  <c r="Q45" i="10"/>
  <c r="Q44" i="10"/>
  <c r="Q43" i="10"/>
  <c r="Q42" i="10"/>
  <c r="Q41" i="10"/>
  <c r="Q40" i="10"/>
  <c r="Q39" i="10"/>
  <c r="Q38" i="10"/>
  <c r="Q37" i="10"/>
  <c r="Q36" i="10"/>
  <c r="Q35" i="10"/>
  <c r="Q34" i="10"/>
  <c r="Q33" i="10"/>
  <c r="Q32" i="10"/>
  <c r="Q31" i="10"/>
  <c r="Q30" i="10"/>
  <c r="Q29" i="10"/>
  <c r="Q28" i="10"/>
  <c r="Q27" i="10"/>
  <c r="Q26" i="10"/>
  <c r="Q25" i="10"/>
  <c r="Q24" i="10"/>
  <c r="Q23" i="10"/>
  <c r="Q22" i="10"/>
  <c r="Q21" i="10"/>
  <c r="Q20" i="10"/>
  <c r="Q19" i="10"/>
  <c r="Q18" i="10"/>
  <c r="Q17" i="10"/>
  <c r="Q16" i="10"/>
  <c r="Q15" i="10"/>
  <c r="Q14" i="10"/>
  <c r="Q13" i="10"/>
  <c r="Q12" i="10"/>
  <c r="Q11" i="10"/>
  <c r="Q10" i="10"/>
  <c r="Q9" i="10"/>
  <c r="Q8" i="10"/>
  <c r="Q7" i="10"/>
  <c r="Q6" i="10"/>
  <c r="Q5" i="10"/>
  <c r="Q4" i="10"/>
  <c r="Q3" i="10"/>
  <c r="Q2" i="10"/>
  <c r="E116" i="9"/>
  <c r="E115" i="9"/>
  <c r="E114" i="9"/>
  <c r="E113" i="9"/>
  <c r="E112" i="9"/>
  <c r="E111" i="9"/>
  <c r="E110" i="9"/>
  <c r="E109" i="9"/>
  <c r="E108" i="9"/>
  <c r="E107" i="9"/>
  <c r="E106" i="9"/>
  <c r="E105" i="9"/>
  <c r="E104" i="9"/>
  <c r="E103" i="9"/>
  <c r="E101" i="9"/>
  <c r="E100" i="9"/>
  <c r="E99" i="9"/>
  <c r="E98" i="9"/>
  <c r="E97" i="9"/>
  <c r="E96" i="9"/>
  <c r="E95" i="9"/>
  <c r="E94" i="9"/>
  <c r="E93" i="9"/>
  <c r="E92" i="9"/>
  <c r="E91" i="9"/>
  <c r="E90" i="9"/>
  <c r="E89" i="9"/>
  <c r="E88" i="9"/>
  <c r="E87" i="9"/>
  <c r="E86" i="9"/>
  <c r="E85" i="9"/>
  <c r="E84" i="9"/>
  <c r="E83" i="9"/>
  <c r="E82" i="9"/>
  <c r="E81" i="9"/>
  <c r="E80" i="9"/>
  <c r="E79" i="9"/>
  <c r="E78" i="9"/>
  <c r="E77" i="9"/>
  <c r="E76" i="9"/>
  <c r="E75" i="9"/>
  <c r="E74" i="9"/>
  <c r="E73" i="9"/>
  <c r="E72" i="9"/>
  <c r="E71" i="9"/>
  <c r="E70" i="9"/>
  <c r="E69" i="9"/>
  <c r="E68" i="9"/>
  <c r="E67" i="9"/>
  <c r="E66" i="9"/>
  <c r="E65" i="9"/>
  <c r="E64" i="9"/>
  <c r="E63" i="9"/>
  <c r="E62" i="9"/>
  <c r="E61" i="9"/>
  <c r="E60" i="9"/>
  <c r="E59" i="9"/>
  <c r="E58" i="9"/>
  <c r="E57" i="9"/>
  <c r="E56" i="9"/>
  <c r="E55" i="9"/>
  <c r="E54" i="9"/>
  <c r="E53" i="9"/>
  <c r="E52" i="9"/>
  <c r="E51" i="9"/>
  <c r="E50" i="9"/>
  <c r="E49" i="9"/>
  <c r="E48" i="9"/>
  <c r="E47" i="9"/>
  <c r="E46" i="9"/>
  <c r="E45" i="9"/>
  <c r="E44" i="9"/>
  <c r="E43" i="9"/>
  <c r="E42" i="9"/>
  <c r="E41" i="9"/>
  <c r="E40" i="9"/>
  <c r="E39" i="9"/>
  <c r="E38" i="9"/>
  <c r="E37" i="9"/>
  <c r="E36" i="9"/>
  <c r="E35" i="9"/>
  <c r="E34" i="9"/>
  <c r="E33" i="9"/>
  <c r="E32" i="9"/>
  <c r="E31" i="9"/>
  <c r="E30" i="9"/>
  <c r="E29" i="9"/>
  <c r="E28" i="9"/>
  <c r="E27" i="9"/>
  <c r="E26" i="9"/>
  <c r="E25" i="9"/>
  <c r="E24" i="9"/>
  <c r="E23" i="9"/>
  <c r="E22" i="9"/>
  <c r="E21" i="9"/>
  <c r="E20" i="9"/>
  <c r="E19" i="9"/>
  <c r="E18" i="9"/>
  <c r="E17" i="9"/>
  <c r="E16" i="9"/>
  <c r="E15" i="9"/>
  <c r="E14" i="9"/>
  <c r="E13" i="9"/>
  <c r="E12" i="9"/>
  <c r="E11" i="9"/>
  <c r="E10" i="9"/>
  <c r="E9" i="9"/>
  <c r="E8" i="9"/>
  <c r="E7" i="9"/>
  <c r="E6" i="9"/>
  <c r="E5" i="9"/>
  <c r="E4" i="9"/>
  <c r="E3" i="9"/>
  <c r="E2" i="9"/>
  <c r="D177" i="8"/>
  <c r="D176" i="8"/>
  <c r="D175" i="8"/>
  <c r="D174" i="8"/>
  <c r="G173" i="8"/>
  <c r="D173" i="8"/>
  <c r="G172" i="8"/>
  <c r="D172" i="8"/>
  <c r="G171" i="8"/>
  <c r="D171" i="8"/>
  <c r="D170" i="8"/>
  <c r="G169" i="8"/>
  <c r="D169" i="8"/>
  <c r="D168" i="8"/>
  <c r="D167" i="8"/>
  <c r="D166" i="8"/>
  <c r="D165" i="8"/>
  <c r="D164" i="8"/>
  <c r="D163" i="8"/>
  <c r="D162" i="8"/>
  <c r="D161" i="8"/>
  <c r="G160" i="8"/>
  <c r="D160" i="8"/>
  <c r="D159" i="8"/>
  <c r="D158" i="8"/>
  <c r="D157" i="8"/>
  <c r="D156" i="8"/>
  <c r="D155" i="8"/>
  <c r="D154" i="8"/>
  <c r="D153" i="8"/>
  <c r="G152" i="8"/>
  <c r="D152" i="8"/>
  <c r="G151" i="8"/>
  <c r="D151" i="8"/>
  <c r="D150" i="8"/>
  <c r="D149" i="8"/>
  <c r="D148" i="8"/>
  <c r="D147" i="8"/>
  <c r="D146" i="8"/>
  <c r="D145" i="8"/>
  <c r="G144" i="8"/>
  <c r="D144" i="8"/>
  <c r="D143" i="8"/>
  <c r="D142" i="8"/>
  <c r="D141" i="8"/>
  <c r="D140" i="8"/>
  <c r="D139" i="8"/>
  <c r="D138" i="8"/>
  <c r="D137" i="8"/>
  <c r="D136" i="8"/>
  <c r="D135" i="8"/>
  <c r="D134" i="8"/>
  <c r="D133" i="8"/>
  <c r="D132" i="8"/>
  <c r="D131" i="8"/>
  <c r="D130" i="8"/>
  <c r="D129" i="8"/>
  <c r="D128" i="8"/>
  <c r="D127" i="8"/>
  <c r="D126" i="8"/>
  <c r="D125" i="8"/>
  <c r="D124" i="8"/>
  <c r="D123" i="8"/>
  <c r="D122" i="8"/>
  <c r="D121" i="8"/>
  <c r="D120" i="8"/>
  <c r="D119" i="8"/>
  <c r="D118" i="8"/>
  <c r="D117" i="8"/>
  <c r="D116" i="8"/>
  <c r="D115" i="8"/>
  <c r="D114" i="8"/>
  <c r="D113" i="8"/>
  <c r="D112" i="8"/>
  <c r="D111" i="8"/>
  <c r="D110" i="8"/>
  <c r="D109" i="8"/>
  <c r="D108" i="8"/>
  <c r="D107" i="8"/>
  <c r="D106" i="8"/>
  <c r="D105" i="8"/>
  <c r="D104" i="8"/>
  <c r="D103" i="8"/>
  <c r="D102" i="8"/>
  <c r="D101" i="8"/>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D3" i="8"/>
  <c r="D2" i="8"/>
  <c r="H167" i="7"/>
  <c r="G167" i="7"/>
  <c r="D167" i="7"/>
  <c r="H166" i="7"/>
  <c r="I166" i="7" s="1"/>
  <c r="G166" i="7"/>
  <c r="H165" i="7"/>
  <c r="G165" i="7"/>
  <c r="D165" i="7"/>
  <c r="H164" i="7"/>
  <c r="I164" i="7" s="1"/>
  <c r="G164" i="7"/>
  <c r="D164" i="7"/>
  <c r="H163" i="7"/>
  <c r="G163" i="7"/>
  <c r="D163" i="7"/>
  <c r="H162" i="7"/>
  <c r="I162" i="7" s="1"/>
  <c r="G162" i="7"/>
  <c r="D162" i="7"/>
  <c r="H161" i="7"/>
  <c r="G161" i="7"/>
  <c r="D161" i="7"/>
  <c r="H160" i="7"/>
  <c r="G160" i="7"/>
  <c r="D160" i="7"/>
  <c r="H159" i="7"/>
  <c r="G159" i="7"/>
  <c r="D159" i="7"/>
  <c r="H158" i="7"/>
  <c r="G158" i="7"/>
  <c r="I158" i="7" s="1"/>
  <c r="D158" i="7"/>
  <c r="H157" i="7"/>
  <c r="I157" i="7" s="1"/>
  <c r="G157" i="7"/>
  <c r="D157" i="7"/>
  <c r="H156" i="7"/>
  <c r="I156" i="7" s="1"/>
  <c r="G156" i="7"/>
  <c r="D156" i="7"/>
  <c r="H155" i="7"/>
  <c r="G155" i="7"/>
  <c r="D155" i="7"/>
  <c r="H154" i="7"/>
  <c r="G154" i="7"/>
  <c r="D154" i="7"/>
  <c r="H153" i="7"/>
  <c r="G153" i="7"/>
  <c r="D153" i="7"/>
  <c r="H152" i="7"/>
  <c r="G152" i="7"/>
  <c r="D152" i="7"/>
  <c r="H151" i="7"/>
  <c r="G151" i="7"/>
  <c r="D151" i="7"/>
  <c r="H150" i="7"/>
  <c r="G150" i="7"/>
  <c r="I150" i="7" s="1"/>
  <c r="D150" i="7"/>
  <c r="H149" i="7"/>
  <c r="I149" i="7" s="1"/>
  <c r="G149" i="7"/>
  <c r="H148" i="7"/>
  <c r="I148" i="7" s="1"/>
  <c r="G148" i="7"/>
  <c r="D148" i="7"/>
  <c r="H147" i="7"/>
  <c r="G147" i="7"/>
  <c r="I147" i="7" s="1"/>
  <c r="D147" i="7"/>
  <c r="H146" i="7"/>
  <c r="I146" i="7" s="1"/>
  <c r="G146" i="7"/>
  <c r="D146" i="7"/>
  <c r="H145" i="7"/>
  <c r="G145" i="7"/>
  <c r="D145" i="7"/>
  <c r="H144" i="7"/>
  <c r="G144" i="7"/>
  <c r="D144" i="7"/>
  <c r="H143" i="7"/>
  <c r="G143" i="7"/>
  <c r="I143" i="7" s="1"/>
  <c r="D143" i="7"/>
  <c r="H142" i="7"/>
  <c r="I142" i="7" s="1"/>
  <c r="G142" i="7"/>
  <c r="H141" i="7"/>
  <c r="I141" i="7" s="1"/>
  <c r="G141" i="7"/>
  <c r="D141" i="7"/>
  <c r="H140" i="7"/>
  <c r="G140" i="7"/>
  <c r="D140" i="7"/>
  <c r="H139" i="7"/>
  <c r="I139" i="7" s="1"/>
  <c r="G139" i="7"/>
  <c r="D139" i="7"/>
  <c r="H138" i="7"/>
  <c r="G138" i="7"/>
  <c r="D138" i="7"/>
  <c r="H137" i="7"/>
  <c r="I137" i="7" s="1"/>
  <c r="G137" i="7"/>
  <c r="H136" i="7"/>
  <c r="G136" i="7"/>
  <c r="I136" i="7" s="1"/>
  <c r="D136" i="7"/>
  <c r="H135" i="7"/>
  <c r="G135" i="7"/>
  <c r="D135" i="7"/>
  <c r="I134" i="7"/>
  <c r="H134" i="7"/>
  <c r="G134" i="7"/>
  <c r="D134" i="7"/>
  <c r="H133" i="7"/>
  <c r="G133" i="7"/>
  <c r="I133" i="7" s="1"/>
  <c r="D133" i="7"/>
  <c r="H132" i="7"/>
  <c r="G132" i="7"/>
  <c r="I132" i="7" s="1"/>
  <c r="D132" i="7"/>
  <c r="H131" i="7"/>
  <c r="I131" i="7" s="1"/>
  <c r="G131" i="7"/>
  <c r="D131" i="7"/>
  <c r="H130" i="7"/>
  <c r="I130" i="7" s="1"/>
  <c r="G130" i="7"/>
  <c r="I129" i="7"/>
  <c r="H129" i="7"/>
  <c r="G129" i="7"/>
  <c r="D129" i="7"/>
  <c r="H128" i="7"/>
  <c r="G128" i="7"/>
  <c r="D128" i="7"/>
  <c r="H127" i="7"/>
  <c r="G127" i="7"/>
  <c r="D127" i="7"/>
  <c r="H126" i="7"/>
  <c r="G126" i="7"/>
  <c r="D126" i="7"/>
  <c r="H125" i="7"/>
  <c r="G125" i="7"/>
  <c r="D125" i="7"/>
  <c r="H124" i="7"/>
  <c r="G124" i="7"/>
  <c r="D124" i="7"/>
  <c r="H123" i="7"/>
  <c r="I123" i="7" s="1"/>
  <c r="G123" i="7"/>
  <c r="D123" i="7"/>
  <c r="H122" i="7"/>
  <c r="G122" i="7"/>
  <c r="D122" i="7"/>
  <c r="H121" i="7"/>
  <c r="I121" i="7" s="1"/>
  <c r="G121" i="7"/>
  <c r="D121" i="7"/>
  <c r="H120" i="7"/>
  <c r="I120" i="7" s="1"/>
  <c r="G120" i="7"/>
  <c r="D120" i="7"/>
  <c r="H119" i="7"/>
  <c r="G119" i="7"/>
  <c r="D119" i="7"/>
  <c r="I118" i="7"/>
  <c r="H118" i="7"/>
  <c r="G118" i="7"/>
  <c r="D118" i="7"/>
  <c r="H117" i="7"/>
  <c r="I117" i="7" s="1"/>
  <c r="G117" i="7"/>
  <c r="D117" i="7"/>
  <c r="H116" i="7"/>
  <c r="I116" i="7" s="1"/>
  <c r="G116" i="7"/>
  <c r="D116" i="7"/>
  <c r="H115" i="7"/>
  <c r="I115" i="7" s="1"/>
  <c r="G115" i="7"/>
  <c r="D115" i="7"/>
  <c r="H114" i="7"/>
  <c r="I114" i="7" s="1"/>
  <c r="G114" i="7"/>
  <c r="D114" i="7"/>
  <c r="H113" i="7"/>
  <c r="I113" i="7" s="1"/>
  <c r="G113" i="7"/>
  <c r="D113" i="7"/>
  <c r="H112" i="7"/>
  <c r="I112" i="7" s="1"/>
  <c r="G112" i="7"/>
  <c r="D112" i="7"/>
  <c r="H111" i="7"/>
  <c r="G111" i="7"/>
  <c r="D111" i="7"/>
  <c r="I110" i="7"/>
  <c r="H110" i="7"/>
  <c r="G110" i="7"/>
  <c r="D110" i="7"/>
  <c r="H109" i="7"/>
  <c r="I109" i="7" s="1"/>
  <c r="G109" i="7"/>
  <c r="D109" i="7"/>
  <c r="H108" i="7"/>
  <c r="I108" i="7" s="1"/>
  <c r="G108" i="7"/>
  <c r="D108" i="7"/>
  <c r="H107" i="7"/>
  <c r="G107" i="7"/>
  <c r="D107" i="7"/>
  <c r="I106" i="7"/>
  <c r="H106" i="7"/>
  <c r="G106" i="7"/>
  <c r="D106" i="7"/>
  <c r="H105" i="7"/>
  <c r="G105" i="7"/>
  <c r="D105" i="7"/>
  <c r="H104" i="7"/>
  <c r="I104" i="7" s="1"/>
  <c r="G104" i="7"/>
  <c r="D104" i="7"/>
  <c r="H103" i="7"/>
  <c r="G103" i="7"/>
  <c r="D103" i="7"/>
  <c r="H102" i="7"/>
  <c r="G102" i="7"/>
  <c r="I102" i="7" s="1"/>
  <c r="D102" i="7"/>
  <c r="H101" i="7"/>
  <c r="I101" i="7" s="1"/>
  <c r="G101" i="7"/>
  <c r="D101" i="7"/>
  <c r="H100" i="7"/>
  <c r="I100" i="7" s="1"/>
  <c r="G100" i="7"/>
  <c r="D100" i="7"/>
  <c r="H99" i="7"/>
  <c r="G99" i="7"/>
  <c r="D99" i="7"/>
  <c r="I98" i="7"/>
  <c r="H98" i="7"/>
  <c r="G98" i="7"/>
  <c r="D98" i="7"/>
  <c r="H97" i="7"/>
  <c r="I97" i="7" s="1"/>
  <c r="G97" i="7"/>
  <c r="D97" i="7"/>
  <c r="H96" i="7"/>
  <c r="I96" i="7" s="1"/>
  <c r="G96" i="7"/>
  <c r="D96" i="7"/>
  <c r="H95" i="7"/>
  <c r="G95" i="7"/>
  <c r="D95" i="7"/>
  <c r="H94" i="7"/>
  <c r="G94" i="7"/>
  <c r="I94" i="7" s="1"/>
  <c r="D94" i="7"/>
  <c r="H93" i="7"/>
  <c r="I93" i="7" s="1"/>
  <c r="G93" i="7"/>
  <c r="D93" i="7"/>
  <c r="I92" i="7"/>
  <c r="H92" i="7"/>
  <c r="G92" i="7"/>
  <c r="D92" i="7"/>
  <c r="H91" i="7"/>
  <c r="G91" i="7"/>
  <c r="D91" i="7"/>
  <c r="H90" i="7"/>
  <c r="G90" i="7"/>
  <c r="I90" i="7" s="1"/>
  <c r="D90" i="7"/>
  <c r="H89" i="7"/>
  <c r="I89" i="7" s="1"/>
  <c r="G89" i="7"/>
  <c r="D89" i="7"/>
  <c r="H88" i="7"/>
  <c r="I88" i="7" s="1"/>
  <c r="G88" i="7"/>
  <c r="D88" i="7"/>
  <c r="H87" i="7"/>
  <c r="G87" i="7"/>
  <c r="D87" i="7"/>
  <c r="I86" i="7"/>
  <c r="H86" i="7"/>
  <c r="G86" i="7"/>
  <c r="D86" i="7"/>
  <c r="H85" i="7"/>
  <c r="I85" i="7" s="1"/>
  <c r="G85" i="7"/>
  <c r="D85" i="7"/>
  <c r="H84" i="7"/>
  <c r="I84" i="7" s="1"/>
  <c r="G84" i="7"/>
  <c r="D84" i="7"/>
  <c r="H83" i="7"/>
  <c r="I83" i="7" s="1"/>
  <c r="G83" i="7"/>
  <c r="D83" i="7"/>
  <c r="H82" i="7"/>
  <c r="I82" i="7" s="1"/>
  <c r="G82" i="7"/>
  <c r="D82" i="7"/>
  <c r="H81" i="7"/>
  <c r="I81" i="7" s="1"/>
  <c r="G81" i="7"/>
  <c r="D81" i="7"/>
  <c r="H80" i="7"/>
  <c r="I80" i="7" s="1"/>
  <c r="G80" i="7"/>
  <c r="D80" i="7"/>
  <c r="H79" i="7"/>
  <c r="G79" i="7"/>
  <c r="D79" i="7"/>
  <c r="I78" i="7"/>
  <c r="H78" i="7"/>
  <c r="G78" i="7"/>
  <c r="D78" i="7"/>
  <c r="H77" i="7"/>
  <c r="I77" i="7" s="1"/>
  <c r="G77" i="7"/>
  <c r="D77" i="7"/>
  <c r="H76" i="7"/>
  <c r="I76" i="7" s="1"/>
  <c r="G76" i="7"/>
  <c r="D76" i="7"/>
  <c r="H75" i="7"/>
  <c r="G75" i="7"/>
  <c r="D75" i="7"/>
  <c r="H74" i="7"/>
  <c r="I74" i="7" s="1"/>
  <c r="G74" i="7"/>
  <c r="D74" i="7"/>
  <c r="H73" i="7"/>
  <c r="G73" i="7"/>
  <c r="D73" i="7"/>
  <c r="H72" i="7"/>
  <c r="I72" i="7" s="1"/>
  <c r="G72" i="7"/>
  <c r="D72" i="7"/>
  <c r="H71" i="7"/>
  <c r="G71" i="7"/>
  <c r="D71" i="7"/>
  <c r="H70" i="7"/>
  <c r="G70" i="7"/>
  <c r="I70" i="7" s="1"/>
  <c r="D70" i="7"/>
  <c r="H69" i="7"/>
  <c r="I69" i="7" s="1"/>
  <c r="G69" i="7"/>
  <c r="D69" i="7"/>
  <c r="H68" i="7"/>
  <c r="I68" i="7" s="1"/>
  <c r="G68" i="7"/>
  <c r="D68" i="7"/>
  <c r="H67" i="7"/>
  <c r="G67" i="7"/>
  <c r="D67" i="7"/>
  <c r="I66" i="7"/>
  <c r="H66" i="7"/>
  <c r="G66" i="7"/>
  <c r="D66" i="7"/>
  <c r="H65" i="7"/>
  <c r="I65" i="7" s="1"/>
  <c r="G65" i="7"/>
  <c r="D65" i="7"/>
  <c r="H64" i="7"/>
  <c r="I64" i="7" s="1"/>
  <c r="G64" i="7"/>
  <c r="D64" i="7"/>
  <c r="H63" i="7"/>
  <c r="G63" i="7"/>
  <c r="D63" i="7"/>
  <c r="H62" i="7"/>
  <c r="G62" i="7"/>
  <c r="I62" i="7" s="1"/>
  <c r="D62" i="7"/>
  <c r="H61" i="7"/>
  <c r="I61" i="7" s="1"/>
  <c r="G61" i="7"/>
  <c r="D61" i="7"/>
  <c r="I60" i="7"/>
  <c r="H60" i="7"/>
  <c r="G60" i="7"/>
  <c r="D60" i="7"/>
  <c r="H59" i="7"/>
  <c r="G59" i="7"/>
  <c r="D59" i="7"/>
  <c r="H58" i="7"/>
  <c r="G58" i="7"/>
  <c r="I58" i="7" s="1"/>
  <c r="D58" i="7"/>
  <c r="H57" i="7"/>
  <c r="I57" i="7" s="1"/>
  <c r="G57" i="7"/>
  <c r="D57" i="7"/>
  <c r="H56" i="7"/>
  <c r="I56" i="7" s="1"/>
  <c r="G56" i="7"/>
  <c r="D56" i="7"/>
  <c r="H55" i="7"/>
  <c r="G55" i="7"/>
  <c r="D55" i="7"/>
  <c r="I54" i="7"/>
  <c r="H54" i="7"/>
  <c r="G54" i="7"/>
  <c r="D54" i="7"/>
  <c r="H53" i="7"/>
  <c r="I53" i="7" s="1"/>
  <c r="G53" i="7"/>
  <c r="D53" i="7"/>
  <c r="H52" i="7"/>
  <c r="I52" i="7" s="1"/>
  <c r="G52" i="7"/>
  <c r="D52" i="7"/>
  <c r="H51" i="7"/>
  <c r="I51" i="7" s="1"/>
  <c r="G51" i="7"/>
  <c r="D51" i="7"/>
  <c r="H50" i="7"/>
  <c r="I50" i="7" s="1"/>
  <c r="G50" i="7"/>
  <c r="D50" i="7"/>
  <c r="H49" i="7"/>
  <c r="I49" i="7" s="1"/>
  <c r="G49" i="7"/>
  <c r="D49" i="7"/>
  <c r="H48" i="7"/>
  <c r="I48" i="7" s="1"/>
  <c r="G48" i="7"/>
  <c r="D48" i="7"/>
  <c r="H47" i="7"/>
  <c r="G47" i="7"/>
  <c r="D47" i="7"/>
  <c r="I46" i="7"/>
  <c r="H46" i="7"/>
  <c r="G46" i="7"/>
  <c r="D46" i="7"/>
  <c r="H45" i="7"/>
  <c r="I45" i="7" s="1"/>
  <c r="G45" i="7"/>
  <c r="D45" i="7"/>
  <c r="H44" i="7"/>
  <c r="I44" i="7" s="1"/>
  <c r="G44" i="7"/>
  <c r="D44" i="7"/>
  <c r="H43" i="7"/>
  <c r="G43" i="7"/>
  <c r="D43" i="7"/>
  <c r="H42" i="7"/>
  <c r="I42" i="7" s="1"/>
  <c r="G42" i="7"/>
  <c r="D42" i="7"/>
  <c r="H41" i="7"/>
  <c r="G41" i="7"/>
  <c r="D41" i="7"/>
  <c r="H40" i="7"/>
  <c r="I40" i="7" s="1"/>
  <c r="G40" i="7"/>
  <c r="D40" i="7"/>
  <c r="H39" i="7"/>
  <c r="G39" i="7"/>
  <c r="D39" i="7"/>
  <c r="H38" i="7"/>
  <c r="G38" i="7"/>
  <c r="I38" i="7" s="1"/>
  <c r="D38" i="7"/>
  <c r="H37" i="7"/>
  <c r="I37" i="7" s="1"/>
  <c r="G37" i="7"/>
  <c r="D37" i="7"/>
  <c r="H36" i="7"/>
  <c r="I36" i="7" s="1"/>
  <c r="G36" i="7"/>
  <c r="D36" i="7"/>
  <c r="H35" i="7"/>
  <c r="G35" i="7"/>
  <c r="D35" i="7"/>
  <c r="I34" i="7"/>
  <c r="H34" i="7"/>
  <c r="G34" i="7"/>
  <c r="D34" i="7"/>
  <c r="H33" i="7"/>
  <c r="G33" i="7"/>
  <c r="D33" i="7"/>
  <c r="H32" i="7"/>
  <c r="I32" i="7" s="1"/>
  <c r="G32" i="7"/>
  <c r="D32" i="7"/>
  <c r="H31" i="7"/>
  <c r="G31" i="7"/>
  <c r="D31" i="7"/>
  <c r="H30" i="7"/>
  <c r="G30" i="7"/>
  <c r="I30" i="7" s="1"/>
  <c r="D30" i="7"/>
  <c r="H29" i="7"/>
  <c r="I29" i="7" s="1"/>
  <c r="G29" i="7"/>
  <c r="D29" i="7"/>
  <c r="I28" i="7"/>
  <c r="H28" i="7"/>
  <c r="G28" i="7"/>
  <c r="D28" i="7"/>
  <c r="H27" i="7"/>
  <c r="G27" i="7"/>
  <c r="D27" i="7"/>
  <c r="H26" i="7"/>
  <c r="G26" i="7"/>
  <c r="I26" i="7" s="1"/>
  <c r="D26" i="7"/>
  <c r="H25" i="7"/>
  <c r="I25" i="7" s="1"/>
  <c r="G25" i="7"/>
  <c r="D25" i="7"/>
  <c r="H24" i="7"/>
  <c r="I24" i="7" s="1"/>
  <c r="G24" i="7"/>
  <c r="D24" i="7"/>
  <c r="H23" i="7"/>
  <c r="I23" i="7" s="1"/>
  <c r="G23" i="7"/>
  <c r="D23" i="7"/>
  <c r="I22" i="7"/>
  <c r="H22" i="7"/>
  <c r="G22" i="7"/>
  <c r="D22" i="7"/>
  <c r="H21" i="7"/>
  <c r="I21" i="7" s="1"/>
  <c r="G21" i="7"/>
  <c r="D21" i="7"/>
  <c r="H20" i="7"/>
  <c r="I20" i="7" s="1"/>
  <c r="G20" i="7"/>
  <c r="D20" i="7"/>
  <c r="H19" i="7"/>
  <c r="I19" i="7" s="1"/>
  <c r="G19" i="7"/>
  <c r="D19" i="7"/>
  <c r="H18" i="7"/>
  <c r="I18" i="7" s="1"/>
  <c r="G18" i="7"/>
  <c r="D18" i="7"/>
  <c r="H17" i="7"/>
  <c r="I17" i="7" s="1"/>
  <c r="G17" i="7"/>
  <c r="D17" i="7"/>
  <c r="H16" i="7"/>
  <c r="I16" i="7" s="1"/>
  <c r="G16" i="7"/>
  <c r="D16" i="7"/>
  <c r="H15" i="7"/>
  <c r="G15" i="7"/>
  <c r="D15" i="7"/>
  <c r="I14" i="7"/>
  <c r="H14" i="7"/>
  <c r="G14" i="7"/>
  <c r="D14" i="7"/>
  <c r="H13" i="7"/>
  <c r="I13" i="7" s="1"/>
  <c r="G13" i="7"/>
  <c r="D13" i="7"/>
  <c r="H12" i="7"/>
  <c r="I12" i="7" s="1"/>
  <c r="G12" i="7"/>
  <c r="D12" i="7"/>
  <c r="H11" i="7"/>
  <c r="G11" i="7"/>
  <c r="D11" i="7"/>
  <c r="H10" i="7"/>
  <c r="I10" i="7" s="1"/>
  <c r="G10" i="7"/>
  <c r="D10" i="7"/>
  <c r="H9" i="7"/>
  <c r="G9" i="7"/>
  <c r="D9" i="7"/>
  <c r="H8" i="7"/>
  <c r="I8" i="7" s="1"/>
  <c r="G8" i="7"/>
  <c r="D8" i="7"/>
  <c r="H7" i="7"/>
  <c r="G7" i="7"/>
  <c r="D7" i="7"/>
  <c r="H6" i="7"/>
  <c r="I6" i="7" s="1"/>
  <c r="G6" i="7"/>
  <c r="D6" i="7"/>
  <c r="H5" i="7"/>
  <c r="I5" i="7" s="1"/>
  <c r="G5" i="7"/>
  <c r="D5" i="7"/>
  <c r="H4" i="7"/>
  <c r="G4" i="7"/>
  <c r="D4" i="7"/>
  <c r="H3" i="7"/>
  <c r="G3" i="7"/>
  <c r="D3" i="7"/>
  <c r="H2" i="7"/>
  <c r="G2" i="7"/>
  <c r="D2" i="7"/>
  <c r="L45" i="6"/>
  <c r="L22" i="6"/>
  <c r="L11" i="6"/>
  <c r="M5" i="6"/>
  <c r="M11" i="6" s="1"/>
  <c r="M47" i="6" s="1"/>
  <c r="M39" i="5"/>
  <c r="L39" i="5"/>
  <c r="L124" i="4"/>
  <c r="M122" i="3"/>
  <c r="L122" i="3"/>
  <c r="M114" i="3"/>
  <c r="L114" i="3"/>
  <c r="M106" i="3"/>
  <c r="L106" i="3"/>
  <c r="M103" i="3"/>
  <c r="L103" i="3"/>
  <c r="M100" i="3"/>
  <c r="L100" i="3"/>
  <c r="M97" i="3"/>
  <c r="L97" i="3"/>
  <c r="M94" i="3"/>
  <c r="L94" i="3"/>
  <c r="M91" i="3"/>
  <c r="L91" i="3"/>
  <c r="M73" i="3"/>
  <c r="L73" i="3"/>
  <c r="M70" i="3"/>
  <c r="L70" i="3"/>
  <c r="M67" i="3"/>
  <c r="L67" i="3"/>
  <c r="M60" i="3"/>
  <c r="L60" i="3"/>
  <c r="M52" i="3"/>
  <c r="L52" i="3"/>
  <c r="M45" i="3"/>
  <c r="L45" i="3"/>
  <c r="M41" i="3"/>
  <c r="L41" i="3"/>
  <c r="M37" i="3"/>
  <c r="L37" i="3"/>
  <c r="M33" i="3"/>
  <c r="L33" i="3"/>
  <c r="Q153" i="2"/>
  <c r="Q152" i="2"/>
  <c r="Q151" i="2"/>
  <c r="Q150" i="2"/>
  <c r="Q149" i="2"/>
  <c r="Q148" i="2"/>
  <c r="Q147" i="2"/>
  <c r="Q146" i="2"/>
  <c r="Q145" i="2"/>
  <c r="Q144" i="2"/>
  <c r="Q143" i="2"/>
  <c r="Q142" i="2"/>
  <c r="Q141" i="2"/>
  <c r="Q140" i="2"/>
  <c r="Q139" i="2"/>
  <c r="Q138" i="2"/>
  <c r="Q137" i="2"/>
  <c r="Q136" i="2"/>
  <c r="Q135" i="2"/>
  <c r="Q134" i="2"/>
  <c r="Q133" i="2"/>
  <c r="Q132" i="2"/>
  <c r="Q131" i="2"/>
  <c r="Q130" i="2"/>
  <c r="Q129" i="2"/>
  <c r="Q128" i="2"/>
  <c r="Q127" i="2"/>
  <c r="Q126" i="2"/>
  <c r="Q125" i="2"/>
  <c r="Q124" i="2"/>
  <c r="Q123" i="2"/>
  <c r="Q122" i="2"/>
  <c r="Q121" i="2"/>
  <c r="Q120" i="2"/>
  <c r="Q119" i="2"/>
  <c r="Q118" i="2"/>
  <c r="Q117" i="2"/>
  <c r="Q116" i="2"/>
  <c r="Q115" i="2"/>
  <c r="Q114" i="2"/>
  <c r="Q113" i="2"/>
  <c r="Q112" i="2"/>
  <c r="Q111" i="2"/>
  <c r="Q110" i="2"/>
  <c r="Q109" i="2"/>
  <c r="Q108" i="2"/>
  <c r="Q107" i="2"/>
  <c r="Q106" i="2"/>
  <c r="Q105" i="2"/>
  <c r="Q104" i="2"/>
  <c r="Q103" i="2"/>
  <c r="Q102" i="2"/>
  <c r="Q101" i="2"/>
  <c r="Q100" i="2"/>
  <c r="Q99" i="2"/>
  <c r="Q98" i="2"/>
  <c r="Q97" i="2"/>
  <c r="Q96" i="2"/>
  <c r="Q95" i="2"/>
  <c r="Q94" i="2"/>
  <c r="Q93" i="2"/>
  <c r="Q92" i="2"/>
  <c r="Q91" i="2"/>
  <c r="Q90" i="2"/>
  <c r="Q89" i="2"/>
  <c r="Q88" i="2"/>
  <c r="Q87" i="2"/>
  <c r="Q86" i="2"/>
  <c r="Q85" i="2"/>
  <c r="Q84" i="2"/>
  <c r="Q83" i="2"/>
  <c r="Q82" i="2"/>
  <c r="Q81" i="2"/>
  <c r="Q80" i="2"/>
  <c r="Q79" i="2"/>
  <c r="Q78" i="2"/>
  <c r="Q77" i="2"/>
  <c r="Q76" i="2"/>
  <c r="Q75" i="2"/>
  <c r="Q74" i="2"/>
  <c r="Q73" i="2"/>
  <c r="Q72" i="2"/>
  <c r="Q71" i="2"/>
  <c r="Q70" i="2"/>
  <c r="Q69" i="2"/>
  <c r="Q68" i="2"/>
  <c r="Q67" i="2"/>
  <c r="Q66" i="2"/>
  <c r="Q65" i="2"/>
  <c r="Q64" i="2"/>
  <c r="Q63" i="2"/>
  <c r="Q62" i="2"/>
  <c r="Q61" i="2"/>
  <c r="Q60" i="2"/>
  <c r="Q59" i="2"/>
  <c r="Q58" i="2"/>
  <c r="Q57" i="2"/>
  <c r="Q56" i="2"/>
  <c r="Q55" i="2"/>
  <c r="Q54" i="2"/>
  <c r="Q53" i="2"/>
  <c r="Q52" i="2"/>
  <c r="Q51" i="2"/>
  <c r="Q50" i="2"/>
  <c r="Q49" i="2"/>
  <c r="Q48" i="2"/>
  <c r="Q47" i="2"/>
  <c r="Q46" i="2"/>
  <c r="Q45" i="2"/>
  <c r="Q44" i="2"/>
  <c r="Q43" i="2"/>
  <c r="Q42" i="2"/>
  <c r="Q41" i="2"/>
  <c r="Q40" i="2"/>
  <c r="Q39" i="2"/>
  <c r="Q38" i="2"/>
  <c r="Q37" i="2"/>
  <c r="Q36" i="2"/>
  <c r="Q35" i="2"/>
  <c r="Q34" i="2"/>
  <c r="Q33" i="2"/>
  <c r="Q32" i="2"/>
  <c r="Q31" i="2"/>
  <c r="Q30" i="2"/>
  <c r="Q29" i="2"/>
  <c r="Q28" i="2"/>
  <c r="Q27" i="2"/>
  <c r="Q26" i="2"/>
  <c r="Q25" i="2"/>
  <c r="Q24" i="2"/>
  <c r="Q23" i="2"/>
  <c r="Q22" i="2"/>
  <c r="Q21" i="2"/>
  <c r="Q20" i="2"/>
  <c r="Q19" i="2"/>
  <c r="Q18" i="2"/>
  <c r="Q17" i="2"/>
  <c r="Q16" i="2"/>
  <c r="Q15" i="2"/>
  <c r="Q14" i="2"/>
  <c r="Q13" i="2"/>
  <c r="Q12" i="2"/>
  <c r="Q11" i="2"/>
  <c r="Q10" i="2"/>
  <c r="Q9" i="2"/>
  <c r="Q8" i="2"/>
  <c r="Q7" i="2"/>
  <c r="Q6" i="2"/>
  <c r="Q5" i="2"/>
  <c r="Q4" i="2"/>
  <c r="Q3" i="2"/>
  <c r="Q2" i="2"/>
  <c r="E116" i="1"/>
  <c r="E115" i="1"/>
  <c r="E114" i="1"/>
  <c r="E113" i="1"/>
  <c r="E112" i="1"/>
  <c r="E111" i="1"/>
  <c r="E110" i="1"/>
  <c r="E109" i="1"/>
  <c r="E108" i="1"/>
  <c r="E107" i="1"/>
  <c r="E106" i="1"/>
  <c r="E105" i="1"/>
  <c r="E104" i="1"/>
  <c r="E103" i="1"/>
  <c r="E101" i="1"/>
  <c r="E100" i="1"/>
  <c r="E99" i="1"/>
  <c r="E98" i="1"/>
  <c r="E97" i="1"/>
  <c r="E96" i="1"/>
  <c r="E95" i="1"/>
  <c r="E94" i="1"/>
  <c r="E93" i="1"/>
  <c r="E92" i="1"/>
  <c r="E91" i="1"/>
  <c r="E90" i="1"/>
  <c r="E89" i="1"/>
  <c r="E88" i="1"/>
  <c r="E87" i="1"/>
  <c r="E86" i="1"/>
  <c r="E85" i="1"/>
  <c r="E84" i="1"/>
  <c r="E83" i="1"/>
  <c r="E82" i="1"/>
  <c r="E81" i="1"/>
  <c r="E80" i="1"/>
  <c r="E79" i="1"/>
  <c r="E78" i="1"/>
  <c r="E77" i="1"/>
  <c r="E76" i="1"/>
  <c r="E75" i="1"/>
  <c r="E74" i="1"/>
  <c r="E73" i="1"/>
  <c r="E72" i="1"/>
  <c r="E71" i="1"/>
  <c r="E70" i="1"/>
  <c r="E69" i="1"/>
  <c r="E68" i="1"/>
  <c r="E67" i="1"/>
  <c r="E66" i="1"/>
  <c r="E65" i="1"/>
  <c r="E64" i="1"/>
  <c r="E63" i="1"/>
  <c r="E62" i="1"/>
  <c r="E61" i="1"/>
  <c r="E60" i="1"/>
  <c r="E59" i="1"/>
  <c r="E58" i="1"/>
  <c r="E57" i="1"/>
  <c r="E56" i="1"/>
  <c r="E55" i="1"/>
  <c r="E54" i="1"/>
  <c r="E53" i="1"/>
  <c r="E52" i="1"/>
  <c r="E51" i="1"/>
  <c r="E50"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5" i="1"/>
  <c r="E14" i="1"/>
  <c r="E13" i="1"/>
  <c r="E12" i="1"/>
  <c r="E11" i="1"/>
  <c r="E10" i="1"/>
  <c r="E9" i="1"/>
  <c r="E8" i="1"/>
  <c r="E7" i="1"/>
  <c r="E6" i="1"/>
  <c r="E5" i="1"/>
  <c r="E4" i="1"/>
  <c r="E3" i="1"/>
  <c r="E2" i="1"/>
  <c r="L124" i="3" l="1"/>
  <c r="M124" i="3"/>
  <c r="L126" i="4"/>
  <c r="I55" i="7"/>
  <c r="I87" i="7"/>
  <c r="I119" i="7"/>
  <c r="I25" i="11"/>
  <c r="I145" i="7"/>
  <c r="I50" i="11"/>
  <c r="I144" i="11"/>
  <c r="I33" i="7"/>
  <c r="M107" i="3"/>
  <c r="I15" i="7"/>
  <c r="I47" i="7"/>
  <c r="I79" i="7"/>
  <c r="I111" i="7"/>
  <c r="I125" i="7"/>
  <c r="I135" i="7"/>
  <c r="I140" i="7"/>
  <c r="I167" i="7"/>
  <c r="I41" i="11"/>
  <c r="I134" i="11"/>
  <c r="L47" i="6"/>
  <c r="I11" i="7"/>
  <c r="I43" i="7"/>
  <c r="I75" i="7"/>
  <c r="I107" i="7"/>
  <c r="I152" i="7"/>
  <c r="I65" i="11"/>
  <c r="I97" i="11"/>
  <c r="I129" i="11"/>
  <c r="I7" i="7"/>
  <c r="I39" i="7"/>
  <c r="I71" i="7"/>
  <c r="I103" i="7"/>
  <c r="I7" i="11"/>
  <c r="I12" i="11"/>
  <c r="I17" i="11"/>
  <c r="I130" i="11"/>
  <c r="I160" i="11"/>
  <c r="L107" i="3"/>
  <c r="I35" i="7"/>
  <c r="I67" i="7"/>
  <c r="I99" i="7"/>
  <c r="I122" i="7"/>
  <c r="I127" i="7"/>
  <c r="I23" i="11"/>
  <c r="I136" i="11"/>
  <c r="I141" i="11"/>
  <c r="I3" i="7"/>
  <c r="I31" i="7"/>
  <c r="I63" i="7"/>
  <c r="I95" i="7"/>
  <c r="I154" i="7"/>
  <c r="I137" i="11"/>
  <c r="I27" i="7"/>
  <c r="I59" i="7"/>
  <c r="I91" i="7"/>
  <c r="I138" i="7"/>
  <c r="I9" i="11"/>
  <c r="I14" i="11"/>
  <c r="I81" i="11"/>
  <c r="I113" i="11"/>
  <c r="I132" i="11"/>
  <c r="I4" i="7"/>
  <c r="I9" i="7"/>
  <c r="I41" i="7"/>
  <c r="I73" i="7"/>
  <c r="I105" i="7"/>
  <c r="I144" i="7"/>
  <c r="I155" i="7"/>
  <c r="I160" i="7"/>
  <c r="I165" i="7"/>
  <c r="I4" i="11"/>
  <c r="I49" i="11"/>
  <c r="I143" i="11"/>
  <c r="I167" i="11"/>
  <c r="I31" i="11"/>
  <c r="I63" i="11"/>
  <c r="I135" i="11"/>
  <c r="I13" i="11"/>
  <c r="I29" i="11"/>
  <c r="I45" i="11"/>
  <c r="I61" i="11"/>
  <c r="I77" i="11"/>
  <c r="I93" i="11"/>
  <c r="I109" i="11"/>
  <c r="I125" i="11"/>
  <c r="I156" i="11"/>
  <c r="I124" i="7"/>
  <c r="I159" i="7"/>
  <c r="I11" i="11"/>
  <c r="I27" i="11"/>
  <c r="I43" i="11"/>
  <c r="I59" i="11"/>
  <c r="I75" i="11"/>
  <c r="I91" i="11"/>
  <c r="I107" i="11"/>
  <c r="I123" i="11"/>
  <c r="I133" i="11"/>
  <c r="I154" i="11"/>
  <c r="I57" i="11"/>
  <c r="I73" i="11"/>
  <c r="I89" i="11"/>
  <c r="I105" i="11"/>
  <c r="I121" i="11"/>
  <c r="I152" i="11"/>
  <c r="I166" i="11"/>
  <c r="I163" i="7"/>
  <c r="I15" i="11"/>
  <c r="I47" i="11"/>
  <c r="I79" i="11"/>
  <c r="I111" i="11"/>
  <c r="I127" i="11"/>
  <c r="I158" i="11"/>
  <c r="I126" i="7"/>
  <c r="I128" i="7"/>
  <c r="I95" i="11"/>
  <c r="I161" i="7"/>
  <c r="I153" i="7"/>
  <c r="I5" i="11"/>
  <c r="I21" i="11"/>
  <c r="I37" i="11"/>
  <c r="I53" i="11"/>
  <c r="I69" i="11"/>
  <c r="I85" i="11"/>
  <c r="I101" i="11"/>
  <c r="I117" i="11"/>
  <c r="I151" i="7"/>
  <c r="I3" i="11"/>
  <c r="I19" i="11"/>
  <c r="I35" i="11"/>
  <c r="I51" i="11"/>
  <c r="I67" i="11"/>
  <c r="I83" i="11"/>
  <c r="I99" i="11"/>
  <c r="I115" i="11"/>
  <c r="I162" i="11"/>
</calcChain>
</file>

<file path=xl/sharedStrings.xml><?xml version="1.0" encoding="utf-8"?>
<sst xmlns="http://schemas.openxmlformats.org/spreadsheetml/2006/main" count="7305" uniqueCount="2196">
  <si>
    <t>CONTRATO</t>
  </si>
  <si>
    <t>ITEM</t>
  </si>
  <si>
    <t>CATEGORIA CATMAT</t>
  </si>
  <si>
    <t>UNIDADE REQUISITANTE</t>
  </si>
  <si>
    <t>QTDE</t>
  </si>
  <si>
    <t>DESCRIÇÃO DO OBJETO</t>
  </si>
  <si>
    <t>JUSTIFICATIVA</t>
  </si>
  <si>
    <t>ESTIMATIVA PRELIMINAR DE VALOR</t>
  </si>
  <si>
    <t>GRAU DE PRIORIDADE</t>
  </si>
  <si>
    <t>VENCIMENTO</t>
  </si>
  <si>
    <t>DATA ESTIMADA COMPRA/CONTRATAÇÃO</t>
  </si>
  <si>
    <t>20CT0084</t>
  </si>
  <si>
    <t>SAOF</t>
  </si>
  <si>
    <t>SERVIÇOS EVENTUAIS - CONTROLE DE PRAGAS (DEDETIZAÇÃO)</t>
  </si>
  <si>
    <t>20CT0023</t>
  </si>
  <si>
    <t>SERVIÇOS EXCLUSIVOS - SEDEX, PAC E POSTAIS</t>
  </si>
  <si>
    <t>19CT0021</t>
  </si>
  <si>
    <t>SERVIÇOS PROFISSIONAIS - MANUTENÇÃO - ELEVADORES - FÓRUM ELEITORAL DE TERESINA</t>
  </si>
  <si>
    <t>17CT0023</t>
  </si>
  <si>
    <t>SERVIÇOS TERCEIRIZADOS -  GRÁFICO, ASSISTENTE E OPERADOR</t>
  </si>
  <si>
    <t>20CT0077</t>
  </si>
  <si>
    <t>SERVIÇOS PROFISSIONAIS - SANITIZAÇÃO DE AMBIENTES DOS CARTÓRIOS ELEITORAIS E DA SECRETARIA</t>
  </si>
  <si>
    <t>19CT0026</t>
  </si>
  <si>
    <t>SERVIÇOS TERCEIRIZADOS -  AUXILIARES DE ARQUIVO</t>
  </si>
  <si>
    <t>15CT0019</t>
  </si>
  <si>
    <t>08ª ZE-AMARANTE</t>
  </si>
  <si>
    <t>LOCAÇÃO DE IMÓVEL - 08ª ZE-AMARANTE</t>
  </si>
  <si>
    <t>18CT0014</t>
  </si>
  <si>
    <t>STI</t>
  </si>
  <si>
    <t>SERVIÇOS PROFISSIONAIS - MANUTENÇÃO - URNAS ELETRÔNICAS - ACRÉSCIMO DE 914 UNAS ELETRÔNICAS</t>
  </si>
  <si>
    <t>20CT0062</t>
  </si>
  <si>
    <t>88ª ZE-AVELINO LOPES</t>
  </si>
  <si>
    <t>LOCAÇÃO DE IMÓVEL - 88ª ZE-AVELINO LOPES</t>
  </si>
  <si>
    <t>20CT0035</t>
  </si>
  <si>
    <t>SERVIÇO DE INSTALAÇÃO E DESINSTALAÇÃO DE SPLITS (REGIÕES DE BOM JESUS, OEIRAS, PICOS TERESINA E PARNAÍBA)</t>
  </si>
  <si>
    <t>20CT0034</t>
  </si>
  <si>
    <t>SERVIÇO DE MANUTENÇÃO PREVENTIVA E CORRETIVA DE BEBEDOUROS E ARES CONDICIONADOS</t>
  </si>
  <si>
    <t>15CT0024</t>
  </si>
  <si>
    <t>72ª ZE-ITAUEIRA</t>
  </si>
  <si>
    <t>LOCAÇÃO DE IMÓVEL - 72ª ZE-ITAUEIRA</t>
  </si>
  <si>
    <t>16CT0045</t>
  </si>
  <si>
    <t>SERVIÇOS TERCEIRIZADOS -  MANUTENÇÃO TÉCNICA DE EQUIPAMENTOS ELETRÔNICOS</t>
  </si>
  <si>
    <t>19CT0017</t>
  </si>
  <si>
    <t>MATERIAL - PEÇAS PARA CENTRAL TELEFÔNICA</t>
  </si>
  <si>
    <t>20CT0045</t>
  </si>
  <si>
    <t>TERCEIRIZAÇÃO DE SERVIÇOS - AUXILIAR DE SERVIÇOS GERAIS</t>
  </si>
  <si>
    <t>18CT0049</t>
  </si>
  <si>
    <t>SERVIÇOS TERCEIRIZADOS -  SECRETARIADO E CONTÍNUO</t>
  </si>
  <si>
    <t>18CT0051</t>
  </si>
  <si>
    <t>SERVIÇOS TERCEIRIZADOS - MANUTENÇÃO PREDIAL - EQUIPE RESIDENTE</t>
  </si>
  <si>
    <t>20CT0025</t>
  </si>
  <si>
    <t>SGP</t>
  </si>
  <si>
    <t>SERVIÇO DE AGENCIAMENTO DE PASSAGENS AÉREAS</t>
  </si>
  <si>
    <t>19CT0032</t>
  </si>
  <si>
    <t>LOCAÇÃO E MANUTENÇÃO DE MÁQUINAS FOTOCOPIADORAS</t>
  </si>
  <si>
    <t>19CT0038</t>
  </si>
  <si>
    <t>COMUNICAÇÃO - TELEFONIA FIXA COMUTADA LOCAL E 0800 PARA O FÓRUM ELEITORAL DE TERESINA</t>
  </si>
  <si>
    <t>17CT0036</t>
  </si>
  <si>
    <t xml:space="preserve">SERVIÇOS EVENTUAIS - MPRESSÃO DE CAPAS DE ALUMÍNIO </t>
  </si>
  <si>
    <t>20CT0031</t>
  </si>
  <si>
    <t>SERVIÇOS TERCEIRIZADOS -  MOTORISTAS</t>
  </si>
  <si>
    <t>17CT0035</t>
  </si>
  <si>
    <t>SERVIÇOS DE TIC - COMUNICAÇÃO E TRANSMISSÃO DE DADOS - INTERNET MÓVEL 4G (9 MODENS e 8 CHIPS)</t>
  </si>
  <si>
    <t>20CT0067</t>
  </si>
  <si>
    <t>SERVIÇO DE CONFECÇÃO DE BANNERS E ADESIVOS</t>
  </si>
  <si>
    <t>20CT0078</t>
  </si>
  <si>
    <t>56ª ZE-SIMÕES</t>
  </si>
  <si>
    <t>LOCAÇÃO DE IMÓVEL - CARTÓRIO DA 56ª ZE-SIMÕES (NOVA LOCAÇÃO)</t>
  </si>
  <si>
    <t>19CT0042</t>
  </si>
  <si>
    <t xml:space="preserve">COMUNICAÇÃO - TELEFONIA FIXA DDD </t>
  </si>
  <si>
    <t>20CT0047</t>
  </si>
  <si>
    <t>ASSINATURA AUTODESK AUTOCAD SINGLE USER 2020 PARA SERVIÇO DE ENGENHARIA</t>
  </si>
  <si>
    <t>20CT0048</t>
  </si>
  <si>
    <t>ASSINATURA AUTODESK AUTOCAD LT 2020 PARA SERVIÇO DE ENGENHARIA</t>
  </si>
  <si>
    <t>20CT0063</t>
  </si>
  <si>
    <t>SERVIÇOS TERCEIRIZADOS - VIGILÂNCIA ARMADA</t>
  </si>
  <si>
    <t>20CT0019</t>
  </si>
  <si>
    <t>SERVIÇOS PROFISSIONAIS - MODERNIZAÇÃO DE 02 ELEVADORES ATLAS SHINDLER INSTALADOS NO PRÉDIO ANEXO</t>
  </si>
  <si>
    <t>17CT0040</t>
  </si>
  <si>
    <t xml:space="preserve">MANUTENÇÃO - ELEVADORES - PEÇAS </t>
  </si>
  <si>
    <t>15CT0030</t>
  </si>
  <si>
    <t>06ª ZE-BARRAS</t>
  </si>
  <si>
    <t>LOCAÇÃO DE IMÓVEL - 06ª ZE-BARRAS</t>
  </si>
  <si>
    <t>19CT0066</t>
  </si>
  <si>
    <t>FORNECIMENTO DE ENERGIA ELÉTRICA</t>
  </si>
  <si>
    <t>16CT0058</t>
  </si>
  <si>
    <t>SERVIÇOS TERCEIRIZADOS - LIMPEZA E CONSERVAÇÃO</t>
  </si>
  <si>
    <t>16CT0053</t>
  </si>
  <si>
    <t>SERVIÇOS TERCEIRIZADOS -  AGENTE DE PORTARIA 24 HORAS</t>
  </si>
  <si>
    <t>18CT0070</t>
  </si>
  <si>
    <t>TIC SISTEMAS - SUSTENTAÇÃO DE SISTEMAS DE TI</t>
  </si>
  <si>
    <t>20CT0080</t>
  </si>
  <si>
    <t>PRESI</t>
  </si>
  <si>
    <t>SERVIÇO DE  CERIMONIALISTA E DE RECEPCIONISTA DE EVENTOS</t>
  </si>
  <si>
    <t>19CT0055</t>
  </si>
  <si>
    <t>SERVIÇO DE FORNECIMENTO DE LANCHES PARA MEMBROS DA CORTE</t>
  </si>
  <si>
    <t>17CT0019</t>
  </si>
  <si>
    <t>SERVIÇOS TERCEIRIZADOS -  SERVIÇOS DE COPEIRAGEM</t>
  </si>
  <si>
    <t>19CT0065</t>
  </si>
  <si>
    <t xml:space="preserve">SERVIÇOS TERCEIRIZADOS -  RECEPCIONISTAS </t>
  </si>
  <si>
    <t>19CT0049</t>
  </si>
  <si>
    <t>SERVIÇOS PROFISSIONAIS - FORNECIMENTO, MONTAGEM E DESMONTAGEM DE PAINÉIS DIVISÓRIOS</t>
  </si>
  <si>
    <t>19CT0057</t>
  </si>
  <si>
    <t>SERVIÇO DE COOFEE BREAK EM EVENTOS DA SECRETARIA DO TRE-PI</t>
  </si>
  <si>
    <t>19CT0052</t>
  </si>
  <si>
    <t>OPERACIONALIZACAO DE PROGRAMA DE ESTAGIO PARA ESTUDANTES - AUXÍLIO BOLSA.</t>
  </si>
  <si>
    <t>19CT0062</t>
  </si>
  <si>
    <t>ASSINATURA DE BANCO DE IMAGENS</t>
  </si>
  <si>
    <t>18CT0084</t>
  </si>
  <si>
    <t xml:space="preserve">SERVIÇOS TERCEIRIZADOS - TÉCNICOS DE SUPORTE-TI </t>
  </si>
  <si>
    <t>15CT0036</t>
  </si>
  <si>
    <t>COMUNICAÇÃO - TELEFONIA FIXA PARA CARTÓRIOS ELEITORAIS DO INTERIOR</t>
  </si>
  <si>
    <t>19CT0063</t>
  </si>
  <si>
    <t>SERVIÇO DE AUXILIAR DE SAÚDE BUCAL</t>
  </si>
  <si>
    <t>19CT0064</t>
  </si>
  <si>
    <t xml:space="preserve"> SERVIÇOS DE COLETA DOS RESÍDUOS SÓLIDOS DOS GRUPO A</t>
  </si>
  <si>
    <t>15CT0038</t>
  </si>
  <si>
    <t>68ª ZE-PADRE MARCOS</t>
  </si>
  <si>
    <t>LOCAÇÃO DE IMÓVEL - 68ª ZE-PADRE MARCOS</t>
  </si>
  <si>
    <t>18CT0095</t>
  </si>
  <si>
    <t>COMUNICAÇÃO - TELEFONIA 0800 - OUVIDORIA</t>
  </si>
  <si>
    <t>18CT0096</t>
  </si>
  <si>
    <t>SERVIÇOS TERCEIRIZADOS -  SECRETARIADO</t>
  </si>
  <si>
    <t>18CT0091</t>
  </si>
  <si>
    <t>CERTIFICAÇÃO DIGITAL</t>
  </si>
  <si>
    <t>19CT0061</t>
  </si>
  <si>
    <t>IMPRESSÃO DE 1.000.000 DE PÁGINAS COLORIDAS</t>
  </si>
  <si>
    <t>17CT0056</t>
  </si>
  <si>
    <t>SERVIÇOS TERCEIRIZADOS -  SERVIÇOS DE GARÇONS</t>
  </si>
  <si>
    <t>20CT0001</t>
  </si>
  <si>
    <t>SERVIÇO DE EMISSÃO DE CERTIFICADOS DIGITAIS</t>
  </si>
  <si>
    <t>16CT0001</t>
  </si>
  <si>
    <t>SERVIÇOS TERCEIRIZADOS -  CARREGADORES - RESIDENTES</t>
  </si>
  <si>
    <t>11CT0003</t>
  </si>
  <si>
    <t>41ª ZE-ESPERANTINA</t>
  </si>
  <si>
    <t>LOCAÇÃO DE IMÓVEL - 41ª ZE-ESPERANTINA</t>
  </si>
  <si>
    <t>20CT0006</t>
  </si>
  <si>
    <t>SERVICOS GRAFICOS E EDITORIAIS - IMPRESSAO DE RELATORIO DE GESTÃO 2018/2020</t>
  </si>
  <si>
    <t>20CT0007</t>
  </si>
  <si>
    <t>AQUISIÇÃO DE COMBUSTÍVEIS E LUBRIFICANTES</t>
  </si>
  <si>
    <t>20CT0009</t>
  </si>
  <si>
    <t>COMUNICAÇÃO - TELEFONIA FIXA COMUTADA LOCAL E 0800 PARA O EDIFÍCIO SEDE DO TRE-PI.</t>
  </si>
  <si>
    <t>20CT0008</t>
  </si>
  <si>
    <t>SJ</t>
  </si>
  <si>
    <t>SERVIÇOS EVENTUAIS - DIAGRAMAÇÃO, ARTE FINAL E REVISÃO ORTOGRÁFICA</t>
  </si>
  <si>
    <t>20CT0010</t>
  </si>
  <si>
    <t>TIC SISTEMAS - MANUTENÇAO DE SOFTWARE ALEPH 500 (BIBLIOTECA)</t>
  </si>
  <si>
    <t>19CT0006</t>
  </si>
  <si>
    <t>20CT0012</t>
  </si>
  <si>
    <t>SERVIÇO DE IMPRESSÃO E COLAGEM DE CAPAS COLORIDAS</t>
  </si>
  <si>
    <t>18CT0007</t>
  </si>
  <si>
    <t>DG</t>
  </si>
  <si>
    <t>SERVIÇOS TERCEIRIZADOS -  GERENTE DE PROJETO</t>
  </si>
  <si>
    <t>19CT0012</t>
  </si>
  <si>
    <t>MANUTENÇÃO - EQUIPAMENTOS DA GRÁFICA</t>
  </si>
  <si>
    <t>20CT0017</t>
  </si>
  <si>
    <t>TIC DADOS - ACESSO INTERNET - VPN - SEDE DO TRE-PI</t>
  </si>
  <si>
    <t>18CT0020</t>
  </si>
  <si>
    <t>SERVIÇOS TERCEIRIZADOS -  MENSAGEIROS MOTORIZADOS (MOTOBOYS)</t>
  </si>
  <si>
    <t>19CT0018</t>
  </si>
  <si>
    <t>TIC DADOS - COMUNICACAO DE DADOS - SERVICO DE ENLACE DE COMUNICACAO PARA A REDE DO TRE-PI (BACKBONE)</t>
  </si>
  <si>
    <t>16CT0022</t>
  </si>
  <si>
    <t>25ª ZE-JERUMENHA</t>
  </si>
  <si>
    <t>LOCAÇÃO DE IMÓVEL - 25ª ZE-JERUMENHA</t>
  </si>
  <si>
    <t>16CT0020</t>
  </si>
  <si>
    <t>79ª ZE-CARACOL</t>
  </si>
  <si>
    <t>LOCAÇÃO DE IMÓVEL - 79ª ZE-CARACOL</t>
  </si>
  <si>
    <t>16CT0024</t>
  </si>
  <si>
    <t>58ª ZE-MONSENHOR GIL</t>
  </si>
  <si>
    <t>LOCAÇÃO DE IMÓVEL - 58ª ZE-MONSENHOR GIL</t>
  </si>
  <si>
    <t>16CT0010</t>
  </si>
  <si>
    <t>31ª ZE-PALMEIRAIS</t>
  </si>
  <si>
    <t>LOCAÇÃO DE IMÓVEL - 31ª ZE-PALMEIRAIS</t>
  </si>
  <si>
    <t>16CT0054</t>
  </si>
  <si>
    <t>84ª ZE-ANGICAL DO PIAUÍ</t>
  </si>
  <si>
    <t>LOCAÇÃO DE IMÓVEL - 84ª ZE-ANGICAL DO PIAUÍ</t>
  </si>
  <si>
    <t>17CT0003</t>
  </si>
  <si>
    <t>80ª ZE-MATIAS OLÍMPIO</t>
  </si>
  <si>
    <t>LOCAÇÃO DE IMÓVEL - 80ª ZE-MATIAS OLÍMPIO</t>
  </si>
  <si>
    <t>17CT0018</t>
  </si>
  <si>
    <t>26ª ZE-PARNAGUÁ</t>
  </si>
  <si>
    <t>LOCAÇÃO DE IMÓVEL - 26ª ZE-PARNAGUÁ</t>
  </si>
  <si>
    <t>17CT0022</t>
  </si>
  <si>
    <t>19ª ZE-JAICÓS</t>
  </si>
  <si>
    <t>LOCAÇÃO DE IMÓVEL - 19ª ZE-JAICÓS</t>
  </si>
  <si>
    <t>17CT0028</t>
  </si>
  <si>
    <t>27ª ZE-LUZILÂNDIA</t>
  </si>
  <si>
    <t>LOCAÇÃO DE IMÓVEL - 27ª ZE-LUZILÂNDIA</t>
  </si>
  <si>
    <t>17CT0038</t>
  </si>
  <si>
    <t>46ª ZE-GUADALUPE</t>
  </si>
  <si>
    <t>LOCAÇÃO DE IMÓVEL - 46ª ZE-GUADALUPE</t>
  </si>
  <si>
    <t>17CT0034</t>
  </si>
  <si>
    <t>57ªZE-ITAINÓPOLIS</t>
  </si>
  <si>
    <t>LOCAÇÃO DE IMÓVEL - 57ªZE-ITAINÓPOLIS</t>
  </si>
  <si>
    <t>17CT0053</t>
  </si>
  <si>
    <t>SERVIÇOS EXCLUSIVOS - ENERGIA (HSV) - PRÉDIO ANEXO  (PRÉDIO NOVO)</t>
  </si>
  <si>
    <t>17CT0055</t>
  </si>
  <si>
    <t>29ª ZE-PIO IX</t>
  </si>
  <si>
    <t>LOCAÇÃO DE IMÓVEL - 29ª ZE-PIO IX</t>
  </si>
  <si>
    <t>18CT0001</t>
  </si>
  <si>
    <t>43ª ZE-REGENERAÇÃO</t>
  </si>
  <si>
    <t>LOCAÇÃO DE IMÓVEL - 43ª ZE-REGENERAÇÃO</t>
  </si>
  <si>
    <t>18CT0002</t>
  </si>
  <si>
    <t>24ª ZE-JOSÉ DE FREITAS</t>
  </si>
  <si>
    <t>LOCAÇÃO DE IMÓVEL - 24ª ZE-JOSÉ DE FREITAS</t>
  </si>
  <si>
    <t>18CT0003</t>
  </si>
  <si>
    <t>SERVIÇOS EXCLUSIVOS - ENERGIA (HSV) - FÓRUM ELEITORAL DE PICOS</t>
  </si>
  <si>
    <t>18CT0004</t>
  </si>
  <si>
    <t>32ª/47ª ZEs ALTOS</t>
  </si>
  <si>
    <t>LOCAÇÃO DE IMÓVEL - 32ª/47ª ZEs ALTOS</t>
  </si>
  <si>
    <t>18CT0016</t>
  </si>
  <si>
    <t>67ª ZE-MANOEL EMÍDIO</t>
  </si>
  <si>
    <t>LOCAÇÃO DE IMÓVEL - 67ª ZE-MANOEL EMÍDIO</t>
  </si>
  <si>
    <t>18CT0009</t>
  </si>
  <si>
    <t>49ª ZE-PORTO</t>
  </si>
  <si>
    <t>LOCAÇÃO DE IMÓVEL - 49ª ZE-PORTO</t>
  </si>
  <si>
    <t>18CT0026</t>
  </si>
  <si>
    <t>37ª/90ª ZE-SIMPLÍCIO MENDES</t>
  </si>
  <si>
    <t>LOCAÇÃO DE IMÓVEL - 37ª/90ª ZE-SIMPLÍCIO MENDES</t>
  </si>
  <si>
    <t>18CT0029</t>
  </si>
  <si>
    <t>59ª ZE-CRISTINO CASTRO</t>
  </si>
  <si>
    <t>LOCAÇÃO DE IMÓVEL - 59ª ZE-CRISTINO CASTRO</t>
  </si>
  <si>
    <t>18CT0036</t>
  </si>
  <si>
    <t>92ª ZE-AROAZES</t>
  </si>
  <si>
    <t>LOCAÇÃO DE IMÓVEL - 92ª ZE-AROAZES</t>
  </si>
  <si>
    <t>18CT0040</t>
  </si>
  <si>
    <t>SERVIÇOS EXCLUSIVOS - ENERGIA (HSV) - FÓRUM ELEITORAL DE TERESINA (NOVO)</t>
  </si>
  <si>
    <t>18CT0053</t>
  </si>
  <si>
    <t>64ª ZE-INHUMA (DEPÓSITO)</t>
  </si>
  <si>
    <t>LOCAÇÃO DE IMÓVEL - 64ª ZE-INHUMA (DEPÓSITO)</t>
  </si>
  <si>
    <t>18CT0027</t>
  </si>
  <si>
    <t>71ª ZE-CAPITÃO DE CAMPOS</t>
  </si>
  <si>
    <t>LOCAÇÃO DE IMÓVEL - 71ª ZE-CAPITÃO DE CAMPOS</t>
  </si>
  <si>
    <t>18CT0075</t>
  </si>
  <si>
    <t>39ª ZE-SÃO MIGUEL DO TAPUIO</t>
  </si>
  <si>
    <t>LOCAÇÃO DE IMÓVEL - 39ª ZE-SÃO MIGUEL DO TAPUIO</t>
  </si>
  <si>
    <t>19CT0016</t>
  </si>
  <si>
    <t>30ª ZE-SÃO PEDRO DO PIAUÍ</t>
  </si>
  <si>
    <t>LOCAÇÃO DE IMÓVEL - 30ª ZE-SÃO PEDRO DO PIAUÍ</t>
  </si>
  <si>
    <t>19CT0020</t>
  </si>
  <si>
    <t>40ª ZE-FRONTEIRAS</t>
  </si>
  <si>
    <t>LOCAÇÃO DE IMÓVEL - 40ª ZE-FRONTEIRAS</t>
  </si>
  <si>
    <t>19CT0059</t>
  </si>
  <si>
    <t>35ª ZE-GILBUÉS</t>
  </si>
  <si>
    <t>LOCAÇÃO DE IMÓVEL - 35ª ZE-GILBUÉS</t>
  </si>
  <si>
    <t>20CT0004</t>
  </si>
  <si>
    <t>74ª ZE-BARRO DURO</t>
  </si>
  <si>
    <t>LOCAÇÃO DE IMÓVEL - 74ª ZE-BARRO DURO</t>
  </si>
  <si>
    <t>20CT0014</t>
  </si>
  <si>
    <t>48ª ZE-DEMERVAL LOBÃO</t>
  </si>
  <si>
    <t>IEF LOCIMO</t>
  </si>
  <si>
    <t>LOCAÇÃO DE IMÓVEL - CARTÓRIO DA 48ª ZE-DEMERVAL LOBÃO</t>
  </si>
  <si>
    <t>20CT0020</t>
  </si>
  <si>
    <t>12 (doze) meses  da Ordem de Serviços.(aguardando emissão)</t>
  </si>
  <si>
    <t>20CT0005</t>
  </si>
  <si>
    <t>LOCACAO DE MAQUINAS E EQUIPAMENTOS - CATRACAS ELETRONICAS E CARTOES RFID</t>
  </si>
  <si>
    <t>12 meses do Recebimento Definitivo</t>
  </si>
  <si>
    <t>20CT0003</t>
  </si>
  <si>
    <t>53ª ZE-COCAL</t>
  </si>
  <si>
    <t>LOCAÇÃO DE IMÓVEL - 53ª ZE-COCAL</t>
  </si>
  <si>
    <t>60 meses do Termo de Recebimento do Imóvel</t>
  </si>
  <si>
    <t>20CT0018</t>
  </si>
  <si>
    <t xml:space="preserve">33ª ZE-BURITI DOS LOPES (NOVA </t>
  </si>
  <si>
    <t>LOCAÇÃO DE IMÓVEL - 33ª ZE-BURITI DOS LOPES (NOVA LOCAÇÃO)</t>
  </si>
  <si>
    <t>20CT0026</t>
  </si>
  <si>
    <t>16ª ZE-UNIÃO</t>
  </si>
  <si>
    <t>OCUPAÇÃO DE IMÓVEL - CARTÓRIO DA 16ª ZE-UNIÃO - IPTU</t>
  </si>
  <si>
    <t>20CT0028</t>
  </si>
  <si>
    <t>SERVIÇOS TERCEIRIZADOS - OPERADOR DE EQUIPAMENTOS ELETROACÚSTICOS</t>
  </si>
  <si>
    <t>20CT0030</t>
  </si>
  <si>
    <t>20CT0032</t>
  </si>
  <si>
    <t>SERVIÇOS TERCEIRIZADOS -  OPERADOR DE EMPILHADEIRA</t>
  </si>
  <si>
    <t>20CT0036</t>
  </si>
  <si>
    <t>SERVIÇO DE SUPORTE A EVENTOS WEBINAR</t>
  </si>
  <si>
    <t>20CT0059</t>
  </si>
  <si>
    <t>18ª/89ª VALENÇA DO PIAUÍ</t>
  </si>
  <si>
    <t xml:space="preserve">LOCAÇÃO DE IMÓVEL - FÓRUM ELEITORAL DE VALENÇA DO PIAUÍ </t>
  </si>
  <si>
    <t>20CT0064</t>
  </si>
  <si>
    <t>17ª ZE-MIGUEL ALVES</t>
  </si>
  <si>
    <t>LOCAÇÃO DE IMÓVEL - CARTÓRIO DA 17ª ZE-MIGUEL ALVES</t>
  </si>
  <si>
    <t>20CT0068</t>
  </si>
  <si>
    <t>DEPÓSITO SEALP (NOVO CONTRATO)</t>
  </si>
  <si>
    <t>LOCAÇÃO DE IMÓVEL - DEPÓSITO SEALP (NOVO CONTRATO)</t>
  </si>
  <si>
    <t>20CT0081</t>
  </si>
  <si>
    <t>PUBLICAÇÃO DE EDITAIS E DE AVISOS DE INTERESSE DO TRE-PI</t>
  </si>
  <si>
    <t>20CT0083</t>
  </si>
  <si>
    <t>TIC SOFTWARES - ASSINATURA ADOBE CREATIVE CLOUD</t>
  </si>
  <si>
    <t>36 meses da OS</t>
  </si>
  <si>
    <t>CD_CGC_MATRIZ</t>
  </si>
  <si>
    <t>EMPRESA</t>
  </si>
  <si>
    <t>STATUS</t>
  </si>
  <si>
    <t>DATA_ASSINATURA</t>
  </si>
  <si>
    <t>DATA_INICIO</t>
  </si>
  <si>
    <t>DATA_FIM_INICIAL</t>
  </si>
  <si>
    <t>DT_FIM_ATUAL</t>
  </si>
  <si>
    <t>DATA_ACEITE</t>
  </si>
  <si>
    <t>DATA_LIMITE_ENTREGA</t>
  </si>
  <si>
    <t>DESCRICAOOBJETO</t>
  </si>
  <si>
    <t>NR_PROT</t>
  </si>
  <si>
    <t>VR_ORIGINAL_FC</t>
  </si>
  <si>
    <t>VR_VALORATUALFC</t>
  </si>
  <si>
    <t>PRORROG</t>
  </si>
  <si>
    <t>NOMESFISCAIS</t>
  </si>
  <si>
    <t>COTEJAMENTO CTS</t>
  </si>
  <si>
    <t>19CT0030</t>
  </si>
  <si>
    <t>02.717.699/0001-30</t>
  </si>
  <si>
    <t>R. N. MARQUES ARAÚJO</t>
  </si>
  <si>
    <t>VIGENTE</t>
  </si>
  <si>
    <t>Contratação de serviço técnico especializado para fabricação, transporte, montagem e instalação de ESTANTES METÁLICAS MODULADAS FIXAS, para armazenamento vertical de Urnas Eletrônicas dispostas em paletes.</t>
  </si>
  <si>
    <t>Não Prorrog.</t>
  </si>
  <si>
    <t>LIVIO DE CASTRO AMORIM (Titular) &lt;livio.amorim@tre-pi.jus.br&gt;</t>
  </si>
  <si>
    <t>06.699.342/0001-28</t>
  </si>
  <si>
    <t>FORTED TELECOMUNICAÇÕES LTDA</t>
  </si>
  <si>
    <t>Contratação de prestação de serviços de manutenção preventiva, corretiva e serviços ocasionais nas centrais e redes telefônicas do TRE-PI, com fornecimento de peças.</t>
  </si>
  <si>
    <t>Prorrogável</t>
  </si>
  <si>
    <t>EUCHARDES DE CASTRO COSTA (Titular) &lt;euchardes.costa@tre-pi.jus.br&gt; , ESDRAS VIANA LIMA (Titular) &lt;esdras.viana@tre-pi.jus.br&gt;</t>
  </si>
  <si>
    <t>34.028.316/0022-38</t>
  </si>
  <si>
    <t>EMPRESA BRASILEIRA DE CORREIOS E TELÉGRAFOS</t>
  </si>
  <si>
    <t>Contrato Múltiplo de prestação de serviços e venda de produtos, englobando PAC, SEDEX, DNE, Postais e Telemáticos.</t>
  </si>
  <si>
    <t>0004307-48.2020</t>
  </si>
  <si>
    <t>FELICIANO SOUSA FILHO (Titular) &lt;feliciano.sousa@tre-pi.jus.br&gt;</t>
  </si>
  <si>
    <t>33.000.118/0010-60</t>
  </si>
  <si>
    <t>TELEMAR NORTE E LESTE S.A.</t>
  </si>
  <si>
    <t>Contratação de prestação do serviço telefônico 0800.</t>
  </si>
  <si>
    <t>MARA JORDANE SILVA PINTO (Titular) &lt;mara.jordane@tre-pi.jus.br&gt; , EXPEDITO PEREIRA DA SILVA FILHO (Titular) &lt;expedito.filho@tre-pi.jus.br&gt;</t>
  </si>
  <si>
    <t>18CT0098</t>
  </si>
  <si>
    <t>02.937.216/0001-03</t>
  </si>
  <si>
    <t>DROGAMILA - D SOARES FEITOSA</t>
  </si>
  <si>
    <t>Contrtação de fornecimento de 150 (cento e cinquenta) computadores desktop completos (com monitor).</t>
  </si>
  <si>
    <t>JAIRO MENDES SOARES MARTINS (Titular) &lt;jairo.martins@tre-pi.jus.br&gt; , LIVIO DE CASTRO AMORIM (Titular) &lt;livio.amorim@tre-pi.jus.br&gt; , MARCIO IGO CARVALHO RIBEIRO GONCALVES (Titular) &lt;marcio.igo@gmail.com&gt;</t>
  </si>
  <si>
    <t>20CT0041</t>
  </si>
  <si>
    <t>01.635.764/0001-16</t>
  </si>
  <si>
    <t>JELTA TRUCK LTDA.</t>
  </si>
  <si>
    <t xml:space="preserve"> (um) veículo automotor tipo Caminhão Truck, configuração 6x2, equipado com baú de alumínio tipo carga seca e plataforma eletro-hidráulica de elevação- Garantia do veículo de 12 meses - Trem de força - 24 meses</t>
  </si>
  <si>
    <t>0011900-31.2020</t>
  </si>
  <si>
    <t>MARCELO VERAS ARAUJO (Titular) &lt;marcelo.araujo@tre-pi.jus.br&gt;</t>
  </si>
  <si>
    <t>06.840.748/0001-89</t>
  </si>
  <si>
    <t>EQUATORIAL PIAUÍ DISTRIBUIDORA DE ENERGIA S.A.</t>
  </si>
  <si>
    <t>Contratação de fornecimento de energia elétrica para Fórum Picos.</t>
  </si>
  <si>
    <t>LUIZ BORGES DE SOUZA NETO (Titular) &lt;luiz.neto@tre-pi.jus.br&gt; , ANA LUCIA PESSOA PEREIRA ANDRADE (Titular) &lt;ana.andrade@tre-pi.jus.br&gt;</t>
  </si>
  <si>
    <t>Fornecimento de energia elétrica  para Edifício Sede.</t>
  </si>
  <si>
    <t>ABELARD DIAS RIBEIRO DOS SANTOS (Titular) &lt;abelard.santos@tre-pi.jus.br&gt;</t>
  </si>
  <si>
    <t>Contratação Fornecimento de Energia do Prédio Anexo sede TRE-PI.</t>
  </si>
  <si>
    <t>MHARIO EUGENIO DE CASTRO RAMOS (Titular) &lt;mhario.eugenio@tre-pi.jus.br&gt; , WALLERY GISCAR DESTEN ALVES DA COSTA RAPOSO (Titular) &lt;wallery.giscar@tre-pi.jus.br&gt; , GIORDANY CARVALHO CAMARCO (Titular) &lt;giordany.carvalho@tre-pi.jus.br&gt;</t>
  </si>
  <si>
    <t>Contratação de fornecimento de energia elétrica, novo prédio do Fórum Eleitoral de Teresina.</t>
  </si>
  <si>
    <t>MHARIO EUGENIO DE CASTRO RAMOS (Titular) &lt;mhario.eugenio@tre-pi.jus.br&gt; , GIORDANY CARVALHO CAMARCO (Titular) &lt;giordany.carvalho@tre-pi.jus.br&gt;</t>
  </si>
  <si>
    <t>05.305.430/0001-35</t>
  </si>
  <si>
    <t>INTERATIVA EMP E SERV DE LIMP E CONT LTD (SUCESSO)</t>
  </si>
  <si>
    <t>Contratação de serviços de impressão, corte e encadernação de impressos e documentos, bem como de serviços de operação de máquinas fotocopiadoras.</t>
  </si>
  <si>
    <t>CARLOS ALBERTO BARBOSA DE ALMEIDA (Titular) &lt;carlos.barbosa@tre-pi.jus.br&gt;</t>
  </si>
  <si>
    <t>20CT0082</t>
  </si>
  <si>
    <t>86.960.721/0001-69</t>
  </si>
  <si>
    <t>J L M DE ALMEIDA ME</t>
  </si>
  <si>
    <t>Serviços de transporte de Urnas Eletrônicas, cabinas de votação e policial, dos Cartórios Eleitorais, Postos de Atendimento ou depósitos de Urnas Eletrônicas para os locais de votação (Seções Eleitorais), bem como o transporte ao término dos trabalhos, para as Eleições 2020.</t>
  </si>
  <si>
    <t>0020855-51.2020</t>
  </si>
  <si>
    <t>19CT0043</t>
  </si>
  <si>
    <t>24.936.973/0001-03</t>
  </si>
  <si>
    <t>LINK-DATA INFORMATICA E SERVIÇOS LTDA</t>
  </si>
  <si>
    <t>Contratação de fornecimento, implantação, repasse de conhecimento, manutenção e suporte técnico de solução de gestão e governança das urnas eletrônicas, em unidades do TRE-PI.</t>
  </si>
  <si>
    <t>PAULO MARCOS CALLAND DE SOUSA LEITE (Titular) &lt;paulo.calland@tre-pi.jus.br&gt; , MARCIO IGO CARVALHO RIBEIRO GONCALVES (Titular) &lt;marcio.igo@gmail.com&gt;</t>
  </si>
  <si>
    <t>347.296.153-87</t>
  </si>
  <si>
    <t>João Alexandre Oliveira Amorim</t>
  </si>
  <si>
    <t>Locação do imóvel localizado na Rua Patriotino Lages, 512, Centro, no Município de Esperantina, PI, para fins de sediar o Cartório da 41ª Zona Eleitoral</t>
  </si>
  <si>
    <t>RAUL SÉRGIO ARAGÃO VENTURA (Titular) &lt;raul.ventura@tre-pi.jus.br&gt;</t>
  </si>
  <si>
    <t>41.258.385/0001-79</t>
  </si>
  <si>
    <t>EDITORA E GRAFICA IMPRIME LTDA</t>
  </si>
  <si>
    <t>Prestação do serviço de confecção de banners e adesivos, incluindo impressão e acabamento, para o TRE-PI.</t>
  </si>
  <si>
    <t>0011069-80.2020</t>
  </si>
  <si>
    <t>SHEYLA MARIA ARAUJO BRITO SULICHIN (Titular) &lt;sheyla.brito@tre-pi.jus.br&gt;</t>
  </si>
  <si>
    <t>33.000.118/0001-79</t>
  </si>
  <si>
    <t>TELEMAR NORTE LESTE S.A</t>
  </si>
  <si>
    <t>Contratação do serviço telefônico fixo  de longa distância.</t>
  </si>
  <si>
    <t>EUCHARDES DE CASTRO COSTA (Titular) &lt;euchardes.costa@tre-pi.jus.br&gt; , ABELARD DIAS RIBEIRO DOS SANTOS (Titular) &lt;abelard.santos@tre-pi.jus.br&gt;</t>
  </si>
  <si>
    <t>Contratação de serviço telefônico fixo comutado local e 800.</t>
  </si>
  <si>
    <t>Contratação de SERVIÇOS DE TELEFONIA FIXA COMUTADA LOCAL - STFC, para os Cartórios Eleitorais instalados no interior do Estado do PI.</t>
  </si>
  <si>
    <t>EUCHARDES DE CASTRO COSTA (Titular) &lt;euchardes.costa@tre-pi.jus.br&gt;</t>
  </si>
  <si>
    <t>Prestação dos serviços de telefonia fixa comutada local e 0800 para o Edifício Sede do TRE-PI.</t>
  </si>
  <si>
    <t>0001265-88.2020.6.18</t>
  </si>
  <si>
    <t>23.621.451/0001-41</t>
  </si>
  <si>
    <t>IMOBILIARIA LIMA AGUIAR LTDA</t>
  </si>
  <si>
    <t>Locação do imóvel localizado na Rua Francisco Félix Filho, n.º 1711, bairro Cristo Rei, em Teresina - PI, respeitando as condições descritas no Projeto Básico nº 40/2020, a fim de acomodar os bens patrimoniais do Tribunal Regional Eleitoral do Piauí – TRE/PI.</t>
  </si>
  <si>
    <t>0013180-37.2020</t>
  </si>
  <si>
    <t>LIVIO ROGERIO SOUSA COSTA (Titular) &lt;livio.costa@tre-pi.jus.br&gt;</t>
  </si>
  <si>
    <t>231.656.343-00</t>
  </si>
  <si>
    <t>JOSE EGBERTO NOGUEIRA</t>
  </si>
  <si>
    <t>Contratação locação do imóvel, para fins de sediar o Cartório da 40ª ZEl - Fronteiras - PI.</t>
  </si>
  <si>
    <t>SERGIO PORTELA DA COSTA (Titular) &lt;sergio.portela@tre-pi.jus.br&gt;</t>
  </si>
  <si>
    <t>07.983.707/0001-04</t>
  </si>
  <si>
    <t>MISEL - MANUTENCAO E SERVICOS GERAIS LTDA</t>
  </si>
  <si>
    <t>Contrato de prestação dos serviços de Secretariado.</t>
  </si>
  <si>
    <t>40.432.544/0001-47</t>
  </si>
  <si>
    <t>CLARO SA</t>
  </si>
  <si>
    <t xml:space="preserve"> Prestação de telefonia fixa comutada local e 0800 para o Fórum Eleitoral de Teresina - Piauí.</t>
  </si>
  <si>
    <t>0010493-87.2020</t>
  </si>
  <si>
    <t>20CT0011</t>
  </si>
  <si>
    <t>07.589.288/0002-01</t>
  </si>
  <si>
    <t>UNICOBA IND DE COMPONENTES ELETRÔNICOS E INF LTDA</t>
  </si>
  <si>
    <t xml:space="preserve"> Aquisição de 2.865 (duas mil, oitocentos e sessenta e cinco) baterias de chumbo-ácido seladas para urnas eletrônicas modelos 2009, 2010, 2011, 2013 e 2015, de acordo com as especificações, exigências e prazos constantes no Edital de Licitação TSE nº 05/2020 e seus Anexos</t>
  </si>
  <si>
    <t>0019339-30.2019.6.18</t>
  </si>
  <si>
    <t>WELLINGTON JERONIMO DA SILVA (Titular) &lt;wellington.jeronimo@tre-pi.jus.br&gt; , GILBERTO GUEDES FERNANDES (Titular) &lt;gilberto.guedes@tre-pi.jus.br&gt;</t>
  </si>
  <si>
    <t>09.344.418/0001-90</t>
  </si>
  <si>
    <t>BONANZA COMÉRCIO SERVIÇOS INSTALAÇÃO E MANUTENÇÃO</t>
  </si>
  <si>
    <t xml:space="preserve"> Prestação dos serviços de manutenção preventiva e corretiva em sistema de ar refrigerado self contained, multi split, piso-teto, ar condicionado tipo split, ar condicionado tipo janela, cortina de ar, bebedouro de água de pressão e garrafão, com fornecimento de peças</t>
  </si>
  <si>
    <t>0006933-40.2020</t>
  </si>
  <si>
    <t>MARCONIO GALVAO LOPES (Titular) &lt;marconio.galvao@tre-pi.jus.br&gt;</t>
  </si>
  <si>
    <t>19CT0056</t>
  </si>
  <si>
    <t>61.797.924/0007-40</t>
  </si>
  <si>
    <t>HEWLETT-PACKARD BRASIL LTDA</t>
  </si>
  <si>
    <t>Aquisição de equipamentos de informática denominados servidores em lâminas (blades) - Adesão.</t>
  </si>
  <si>
    <t>LEONARDO SARAIVA E SILVA (Titular) &lt;leonardo.saraiva@tre-pi.jus.br&gt;</t>
  </si>
  <si>
    <t>07.475.870/0001-66</t>
  </si>
  <si>
    <t>EXLBR TECNOLOGIA SOLUÇÕES E SERVIÇOS LTDA</t>
  </si>
  <si>
    <t>Prestação dos serviços de suporte técnico, pacotes de correções e das atualizações do Software ALEPH 500, 1 (uma) licença de acesso para 1 Sub-Biblioteca, 2 (duas) licenças de acesso para usuários Staff e 2 (duas) licenças de acesso para usuários OPAC Web a ser aplicado no âmbito do TRE/PI, no Sistema de Gerenciamento de Bibliotecas.</t>
  </si>
  <si>
    <t>0017827-12.2019</t>
  </si>
  <si>
    <t>JOVITA MARIA GOMES OLIVEIRA (Titular) &lt;jovita.oliveira@tre-pi.jus.br&gt;</t>
  </si>
  <si>
    <t>084.572.201-87</t>
  </si>
  <si>
    <t>Raimundo da Rocha Messias</t>
  </si>
  <si>
    <t>Contratação locação 25° ZE - Jerumenha-PI.</t>
  </si>
  <si>
    <t>1340/2016</t>
  </si>
  <si>
    <t>FLAVIO ANSELMO RODRIGUES LEAL (Titular) &lt;flavio.leal@tre-pi.jus.br&gt;</t>
  </si>
  <si>
    <t>20CT0051</t>
  </si>
  <si>
    <t>04.491.152/0001-95</t>
  </si>
  <si>
    <t>4LINUX SOFTWARE E COMERCIO DE PROGRAMAS LTDA</t>
  </si>
  <si>
    <t>Realização do curso “ESPECIALISTA ELASTIC STACK - ELASTICSEARCH, LOGSTASH, BEATS E KIBANA"</t>
  </si>
  <si>
    <t>0016393-51.2020</t>
  </si>
  <si>
    <t>077.650.533-53</t>
  </si>
  <si>
    <t>LUIZA MARIA DE CARVALHO MACEDO</t>
  </si>
  <si>
    <t>Locação do imóvel localizado na Rua Liberato Jose, 281, Centro, na cidade de Simoes - PI, para fins de sediar o Cartório da 56ª Zona Eleitoral.</t>
  </si>
  <si>
    <t>0008092-18.2020</t>
  </si>
  <si>
    <t>JULIANO ALEXANDRE DE MELO SIMOES (Titular) &lt;juliano.simoes@tre-pi.jus.br&gt;</t>
  </si>
  <si>
    <t>18CT0082</t>
  </si>
  <si>
    <t>05.500.641/0001-29</t>
  </si>
  <si>
    <t>GIOM COMÉRCIO E REPRESENTAÇÕES DE IMÓVEIS LTDA</t>
  </si>
  <si>
    <t>Contrato de adesão  - ARP nº 08/2018, originada do PE nº 14/2017 -  MTPA.</t>
  </si>
  <si>
    <t>06.234.467/0001-82</t>
  </si>
  <si>
    <t>FUTURA SERVIÇOS PROFISSIONAIS ADMINISTRATIVOS LTDA</t>
  </si>
  <si>
    <t>Serviços de operação de equipamentos eletroacústicos, videoconferência e multimídia para o TRE-PI.</t>
  </si>
  <si>
    <t>0011844-95.2020</t>
  </si>
  <si>
    <t>CHRISTIANNE MARIA DOS REIS BASTOS RIBEIRO (Titular) &lt;christianne.ribeiro@tre-pi.jus.br&gt;</t>
  </si>
  <si>
    <t>20CT0016</t>
  </si>
  <si>
    <t>Prestação de serviços de mensageiros motorizados (motoboys) para o Pleito Eleitoral 2020 no TRE-PI.</t>
  </si>
  <si>
    <t>0002478-32.2020</t>
  </si>
  <si>
    <t>LEONARDO REGO GASPAR FERREIRA (Titular) &lt;leonardo.ferreira@tre-pi.jus.br&gt;</t>
  </si>
  <si>
    <t>010.245.738-77</t>
  </si>
  <si>
    <t>IZAQUE PRÓSPERO DUARTE</t>
  </si>
  <si>
    <t>Locação do imóvel localizado na Av. Sérgio Gama, nº 153, no Centro do município de Avelino Lopes/PI, para fins de sediar o Cartório da 88ª Zona Eleitoral.</t>
  </si>
  <si>
    <t>0008775-55.2020.6.18</t>
  </si>
  <si>
    <t>047.923.353-53</t>
  </si>
  <si>
    <t>FRANCISCA SALES RIBEIRO DOS SANTOS</t>
  </si>
  <si>
    <t>Contratação de locação de imóvel - 84° ZE - Angical do PI.</t>
  </si>
  <si>
    <t>ARNALDO ALVES TEODOSIO (Titular) &lt;arnaldo.alves@tre-pi.jus.br&gt;</t>
  </si>
  <si>
    <t>20CT0021</t>
  </si>
  <si>
    <t>11.399.787/0001-22</t>
  </si>
  <si>
    <t>VENEZA SERVIÇOS ADMINISTRATIVOS LTDA</t>
  </si>
  <si>
    <t>Prestação dos serviços de motorista para o Pleito Eleitoral 2020 no TRE-PI</t>
  </si>
  <si>
    <t>0001754-28.2020</t>
  </si>
  <si>
    <t>201.070.563-72</t>
  </si>
  <si>
    <t>JOSE OLIVEIRA GOMES DA SILVA</t>
  </si>
  <si>
    <t>Locação do imóvel 31° ZE -  Município de Palmeirais, PI</t>
  </si>
  <si>
    <t>EUDNAIDE AGUIAR CASTRO (Titular) &lt;eudnaide.castro@tre-pi.jus.br&gt;</t>
  </si>
  <si>
    <t>19CT0033</t>
  </si>
  <si>
    <t>05.285.816/0001-22</t>
  </si>
  <si>
    <t>MÔNACO DIESEL CAMINHÕES ÔNIBUS E TRATORES LTDA</t>
  </si>
  <si>
    <t>Aquisição de 01 (um) veículo automotor terrestre (caminhão).</t>
  </si>
  <si>
    <t>ABELARD DIAS RIBEIRO DOS SANTOS (Titular) &lt;abelard.santos@tre-pi.jus.br&gt; , MARCELO VERAS ARAUJO (Titular) &lt;marcelo.araujo@tre-pi.jus.br&gt;</t>
  </si>
  <si>
    <t>941.296.144-87</t>
  </si>
  <si>
    <t>DARLENE MOURA DE ARAÚJO</t>
  </si>
  <si>
    <t>Locação do imóvel. - 68ª ZE -Padre Marcos/PI.</t>
  </si>
  <si>
    <t>JOSEAN SANTOS ALMEIDA (Titular) &lt;josean.almeida@tre-pi.jus.br&gt;</t>
  </si>
  <si>
    <t>18CT0008</t>
  </si>
  <si>
    <t>37.131.927/0001-70</t>
  </si>
  <si>
    <t>NORTHWARE COMERCIO E SERVICOS LTDA</t>
  </si>
  <si>
    <t>Contrato de Adesão á ARP N° 16/2017 - pe N° 034/2016 - FUB - 80 (oitenta) computadores completos</t>
  </si>
  <si>
    <t>20CT0060</t>
  </si>
  <si>
    <t>10.764.690/0001-09</t>
  </si>
  <si>
    <t>BROTHERS PRODUTOS E SERVIÇOS LTDA</t>
  </si>
  <si>
    <t>MARCA: SanDisk MODELO: SanDisk Ultra (SDCZ48-032G-U46) Dispositivo de armazenamento em memória flash 32Gbytes de capacidade com conector USB, do tipo pen drive. Conector USB tipo A macho, com estrutura metálica de proteção aos contatos do conector. Padrão USB 3.0, compatível com padrões USB 2.0 e 1.1. Taxas de leitura 100MB/s mínima e gravação 30MB/s mínima. Estrutura metálica(conector) e plástica, com alça para fixação em chaveiro. Dimensões: 56,09mm x 51,59mm (D x C)  uportartemperaturas de até 45º</t>
  </si>
  <si>
    <t>0012302-15.2020</t>
  </si>
  <si>
    <t>16CT0052</t>
  </si>
  <si>
    <t>780.610.403-87</t>
  </si>
  <si>
    <t>UMBELINA DE BRITO CARDOSO</t>
  </si>
  <si>
    <t>Contratação de locação do imóvel 33/ ZE - Buriti dos Lopes.</t>
  </si>
  <si>
    <t>927.168.903-82</t>
  </si>
  <si>
    <t>JACIRA ADELAIDE RODRIGUES</t>
  </si>
  <si>
    <t>Contratação de locação do imóvel - 26° ZE - Parnaguá-PI.</t>
  </si>
  <si>
    <t>IRANILDO RODRIGUES SAMPAIO (Titular) &lt;iranildo.sampaio@tre-pi.jus.br&gt;</t>
  </si>
  <si>
    <t>027.284.943-04</t>
  </si>
  <si>
    <t>JOSE ALMIR ALVES DA SILVA</t>
  </si>
  <si>
    <t>Contratação de locação Cartório da 43ª ZE - Regeneração.</t>
  </si>
  <si>
    <t>LEONIDAS FRANCISCO PEREIRA DA SILVA (Titular) &lt;leonidas.silva@tre-pi.jus.br&gt;</t>
  </si>
  <si>
    <t>420.982.033-49</t>
  </si>
  <si>
    <t>LÚCIA DE FÁTIMA ROCHA SILVA</t>
  </si>
  <si>
    <t>Contrtação de locação da 27/ ZE - Luzilândia.</t>
  </si>
  <si>
    <t>WENDEL ANDERSON FREIRE SILVA (Titular) &lt;wendel.freire@tre-pi.jus.br&gt;</t>
  </si>
  <si>
    <t>34.974.212/0001-91</t>
  </si>
  <si>
    <t>PAULO VINICIO DE LIMA ME</t>
  </si>
  <si>
    <t>Contratação de locação do imóvel - 19 Z - Jaicós.</t>
  </si>
  <si>
    <t>ALMIR MEDEIROS DE MELO NETO (Titular) &lt;almir.neto@tre-pi.jus.br&gt;</t>
  </si>
  <si>
    <t>004.204.333-68</t>
  </si>
  <si>
    <t>GERALDO REIS DA SILVEIRA</t>
  </si>
  <si>
    <t>Locação de Imével Barras 6° ZE</t>
  </si>
  <si>
    <t>143/2015</t>
  </si>
  <si>
    <t>MAURO CESAR COSTA CAVALCANTE (Titular) &lt;mauro.cavalcante@tre-pi.jus.br&gt;</t>
  </si>
  <si>
    <t>342.700.943-20</t>
  </si>
  <si>
    <t>GENÉSIO ALVES DA SILVA</t>
  </si>
  <si>
    <t>Contratação de locação imível 92° ZE - Aroazes-PI</t>
  </si>
  <si>
    <t>VALNICE ISIDORIO VELOSO CORTEZ (Titular) &lt;valnice.cortez@tre-pi.jus.br&gt;</t>
  </si>
  <si>
    <t>19CT0028</t>
  </si>
  <si>
    <t>52.618.139/0030-31</t>
  </si>
  <si>
    <t>GL ELETRO-ELETRONICOS LTDA. (SMS)</t>
  </si>
  <si>
    <t>Contratação de fornecimento de nobreaks necessários à execução das tarefas operacionais demandadas pelos usuários do TRE-PI.</t>
  </si>
  <si>
    <t>AGNALDO ABREU ALMENDRA (Titular) &lt;agnaldo.abreu@tre-pi.jus.br&gt; , MARCIO IGO CARVALHO RIBEIRO GONCALVES (Titular) &lt;marcio.igo@gmail.com&gt;</t>
  </si>
  <si>
    <t>20CT0002</t>
  </si>
  <si>
    <t>00.299.590/0001-03</t>
  </si>
  <si>
    <t>J MARCOS &amp; J BANDEIRA LTDA</t>
  </si>
  <si>
    <t>Aquisição direta de garrafões de água 20 litros (sem vasilhames) - 96ª Zona Eleitoral – Campo Maior/PI.</t>
  </si>
  <si>
    <t>JOAO OLIVEIRA SILVA (Titular) &lt;joao.silva@tre-pi.jus.br&gt;</t>
  </si>
  <si>
    <t>038.990.043-53</t>
  </si>
  <si>
    <t>Elzamir de Carvalho Castelo Branco</t>
  </si>
  <si>
    <t>Contratação de locação da 24° ZE -José de Freitas.</t>
  </si>
  <si>
    <t>ARSENIO ALMEIDA MARTINS (Titular) &lt;arsenio.martins@tre-pi.jus.br&gt;</t>
  </si>
  <si>
    <t>463.343.433-00</t>
  </si>
  <si>
    <t>CANTÍDIO RIBEIRO DA ROCHA</t>
  </si>
  <si>
    <t>Contratação de locação do imóvel - Cartório da 59ª ZE - Cristino Castro/PI.</t>
  </si>
  <si>
    <t>2605-38</t>
  </si>
  <si>
    <t>JANSON RICHARD QUARESMA NEGREIROS (Titular) &lt;janson.negreiros@tre-pi.jus.br&gt;</t>
  </si>
  <si>
    <t>20CT0050</t>
  </si>
  <si>
    <t>03.508.097/0001-36</t>
  </si>
  <si>
    <t>REDE NACIONAL DE ENSINO E PESQUISA - RNP</t>
  </si>
  <si>
    <t>Curso “GERENCIAMENTO DE SERVIÇOS DE TI".</t>
  </si>
  <si>
    <t>0015970-91.2020</t>
  </si>
  <si>
    <t>20CT0049</t>
  </si>
  <si>
    <t>Realização do curso "ITIL V4 - FUNDAMENTOS DE GERENCIAMENTO DE SERVIÇOS DE TIC”.</t>
  </si>
  <si>
    <t>0015998-59.2020</t>
  </si>
  <si>
    <t>20CT0046</t>
  </si>
  <si>
    <t>Realização do curso “LEI GERAL DE PROTEÇÃO DE DADOS NA PRÁTICA", que será ministrado em plataforma de Ensino à Distância - EAD.</t>
  </si>
  <si>
    <t>0013885-35.2020</t>
  </si>
  <si>
    <t>054.273.123-15</t>
  </si>
  <si>
    <t>JOÃO MARIA MOUSINHO</t>
  </si>
  <si>
    <t>Contratação de locação de imóvel - 46° ZE - Guadalupe.</t>
  </si>
  <si>
    <t>ANTONIO JORGE DOS SANTOS FILHO (Titular) &lt;antonio.filho@tre-pi.jus.br&gt;</t>
  </si>
  <si>
    <t>695.462.313-04</t>
  </si>
  <si>
    <t>Célio Marinho dos Santos</t>
  </si>
  <si>
    <t>Locação do imóvel localizado na Rua Anfrísio Lobão, nº 672, bairro Centro, no município de União-PI, para fins de sediar o Cartório da 16ª Zona Eleitoral.</t>
  </si>
  <si>
    <t>0013559-12.2019</t>
  </si>
  <si>
    <t>PEDRO ALVES LIRA FILHO (Titular) &lt;pedro.filho@tre-pi.jus.br&gt;</t>
  </si>
  <si>
    <t>08.171.718/0001-52</t>
  </si>
  <si>
    <t>EDITORA GRAFICA ALIANÇA LTDA</t>
  </si>
  <si>
    <t>Prestação dos serviços de impressão e colagem de capas coloridas de publicações (livros, revistas, manuais e outros) do TRE-PI.</t>
  </si>
  <si>
    <t>0011031-05.2019</t>
  </si>
  <si>
    <t>917.426.253-04</t>
  </si>
  <si>
    <t>MÔNICA FONTINELE DE FARIAS</t>
  </si>
  <si>
    <t>Locação 80° ZE - Matias Olímpio</t>
  </si>
  <si>
    <t>REINERIO DANTAS CAMPOS VERDES FILHO (Titular) &lt;reinerio.filho@tre-pi.jus.br&gt;</t>
  </si>
  <si>
    <t>09.019.150/0001-11</t>
  </si>
  <si>
    <t>ATITUDE TERCEIRIZAÇÃO DE MÃO-DE-OBRA EIRELI-ME</t>
  </si>
  <si>
    <t>Contratação de prestação de serviço de contínuos e secretários.</t>
  </si>
  <si>
    <t>ILDJANE REGIA DA PAZ ARAUJO (Titular) &lt;ildjane.araujo@tre-pi.jus.br&gt; , SIDNEI ANTUNES RIBEIRO (Titular) &lt;sidnei.antunes@tre-pi.jus.br&gt;</t>
  </si>
  <si>
    <t>20CT0085</t>
  </si>
  <si>
    <t>02.558.157/0001-62</t>
  </si>
  <si>
    <t>TELEFONICA BRASIL S.A.</t>
  </si>
  <si>
    <t>Serviço de telefonia móvel pessoal (SMP), na modalidade local (VC1) e de longa distância nacional (VC2 e VC3), e do serviço móvel à internet, por meio do fornecimento de chips (SIM CARD), destinados aos Cartórios Eleitorais do Estado do Piauí e Secretarias da Sede do TRE-PI</t>
  </si>
  <si>
    <t>0016366-02.2019</t>
  </si>
  <si>
    <t>05.307.143/0001-64</t>
  </si>
  <si>
    <t>PHOCUS SERVIÇOS E REPRESENTAÇÕES LTDA</t>
  </si>
  <si>
    <t>Contratação de prestação dos serviços de locação e manutenção preventiva e corretiva de 02  máquinas fotocopiadoras.</t>
  </si>
  <si>
    <t>BRENO PONTE DE BRITO (Titular) &lt;breno.brito@tre-pi.jus.br&gt; , CARLOS ALBERTO BARBOSA DE ALMEIDA (Titular) &lt;carlos.barbosa@tre-pi.jus.br&gt;</t>
  </si>
  <si>
    <t>20CT0042</t>
  </si>
  <si>
    <t>00.301.932/0001-74</t>
  </si>
  <si>
    <t>L R A MONTEIRO PECAS - ME</t>
  </si>
  <si>
    <t>Aquisição de 4 (quatro) capotas automotivas em fibra de vidro para picapes MITSUBISHI L200 TRITON SPT GL - Garantia 24 meses.</t>
  </si>
  <si>
    <t>795.789.343-00</t>
  </si>
  <si>
    <t xml:space="preserve"> Anderson da Silva Soares</t>
  </si>
  <si>
    <t>08° ZE - Amarante - locação do imóvel.</t>
  </si>
  <si>
    <t>DATIANA SARA LAGO DAMASCENO (Titular) &lt;datiana.lago@tre-pi.jus.br&gt;</t>
  </si>
  <si>
    <t>714.236.563-34</t>
  </si>
  <si>
    <t>PEDRO SOARES DOS SANTOS</t>
  </si>
  <si>
    <t>Locação do imóvel localizado na Rua Sete de Setembro, 305, Centro, Elesbão Veloso-PI, CEP: 64.325-000 para fins de sediar o Cartório da 48ª Zona Eleitoral do Estado do Piauí.</t>
  </si>
  <si>
    <t>AMADEU ALVES LINHARES NETO (Titular) &lt;amadeu.linhares@tre-pi.jus.br&gt;</t>
  </si>
  <si>
    <t>740.394.313-91</t>
  </si>
  <si>
    <t>EDMILSON SILVA DE OLIVEIRA</t>
  </si>
  <si>
    <t>Locação do imóve para sediar Cartório da 72ª ZE do Estado PI.</t>
  </si>
  <si>
    <t>09.643.969/0001-55</t>
  </si>
  <si>
    <t>MAX DIGITAL PRINT LTDA - ME</t>
  </si>
  <si>
    <t>Prestação de serviços de impressão, por demanda, de 1.000.000 (um milhão) de páginas coloridas em máquina offset.</t>
  </si>
  <si>
    <t>18.876.112/0001-76</t>
  </si>
  <si>
    <t>GIBBOR PUBLICIDADE E PUBLICAÇÕES DE EDITAIS EIRELI</t>
  </si>
  <si>
    <t>Serviço de publicação em jornal de grande circulação no Estado do Piauí, dos comunicados, avisos, resumos de editais ou quaisquer outras matérias escritas pertinentes a publicações exigidas pela Lei nº 8.666/93, bem como de todas as matérias eleitorais necessárias ao conhecimento do público em geral</t>
  </si>
  <si>
    <t>0014721-08.2020</t>
  </si>
  <si>
    <t>EDILSON FRANCISCO RODRIGUES (Titular) &lt;edilson.francisco@tre-pi.jus.br&gt;</t>
  </si>
  <si>
    <t>19CT0060</t>
  </si>
  <si>
    <t>Contratação de pessoa jurídica para publicação, em jornal de grande circulação.</t>
  </si>
  <si>
    <t>13.224.659/0001-73</t>
  </si>
  <si>
    <t>SELETIV - SELEÇÃO E AGENCIAMENTO DE MÃO DE OBRA</t>
  </si>
  <si>
    <t>Contratação de serviços de Gestão de Projetos.</t>
  </si>
  <si>
    <t>18CT0079</t>
  </si>
  <si>
    <t>12.477.490/0001-09</t>
  </si>
  <si>
    <t>LIDER NOTEBOOKS COMERCIO E SERVICOS LTDA - EPP</t>
  </si>
  <si>
    <t>Contratação de aquisição de 166 Notebook - Adesão.</t>
  </si>
  <si>
    <t>18CT0034</t>
  </si>
  <si>
    <t>03.619.767/0001-91</t>
  </si>
  <si>
    <t>TORINO INFORMATICA LTDA..</t>
  </si>
  <si>
    <t>Aquisição de monitores - Adesão - ARP 055-2017 - PE 42-17.</t>
  </si>
  <si>
    <t>853-31</t>
  </si>
  <si>
    <t>JAIRO MENDES SOARES MARTINS (Titular) &lt;jairo.martins@tre-pi.jus.br&gt;</t>
  </si>
  <si>
    <t>17.426.041/0001-47</t>
  </si>
  <si>
    <t>ALSERVECE SERVIÇOS ESPECIALIZADOS</t>
  </si>
  <si>
    <t>Contratação remanescente de serviços de copeiragem.</t>
  </si>
  <si>
    <t>MARCONIO GALVAO LOPES (Titular) &lt;marconio.galvao@tre-pi.jus.br&gt; , ROBERTO DE AMORIM COELHO (Titular) &lt;roberto.coelho@tre-pi.jus.br&gt;</t>
  </si>
  <si>
    <t>07.300.179/0001-41</t>
  </si>
  <si>
    <t>NORDESTE COMÉRCIO E SERVIÇOS LTDA - ME</t>
  </si>
  <si>
    <t>Contratação de manutenção preventiva e corretiva, com fornecimento dos elevadores ATLAS e Plataforma.</t>
  </si>
  <si>
    <t>Contratação de prestação de serviços de manutenção preventiva e corretiva, com o fornecimento de peças e acessórios novos e originais e mão-de-obra habilitada, nos 2 (dois) elevadores.</t>
  </si>
  <si>
    <t>ANTONIO FRANCISCO NOGUEIRA CARNEIRO (Titular) &lt;antonio.nogueira@tre-pi.jus.br&gt; , GASPAR NOLETO DOS SANTOS (Titular) &lt;gaspar.santos@tre-pi.jus.br&gt;</t>
  </si>
  <si>
    <t>17.643.237/0001-93</t>
  </si>
  <si>
    <t>R. J. GONCALVES COMERCIO E SERVICOS - EIRELI - ME</t>
  </si>
  <si>
    <t>Contratação de empresa para prestação dos serviços de manutanção de urnas eletrõnicas e baterias.</t>
  </si>
  <si>
    <t>WELLINGTON JERONIMO DA SILVA (Titular) &lt;wellington.jeronimo@tre-pi.jus.br&gt; , ROSANGELA MARIA SANTOS PORTELA (Titular) &lt;rosangela.portela@tre-pi.jus.br&gt; , ISAEL CARDOSO DAS CHAGAS (Titular) &lt;isael.cardoso@tre-pi.jus.br&gt;</t>
  </si>
  <si>
    <t>17CT0016</t>
  </si>
  <si>
    <t>150.996.103-82</t>
  </si>
  <si>
    <t>Maria Daysée de Assunção Pinho Lacerda</t>
  </si>
  <si>
    <t>Locação Cartório Eleitoral da 17° Zona.</t>
  </si>
  <si>
    <t>JOHNNY WELLINGTON CHAVES DE ANDRADE E SILVA (Titular) &lt;johnny.silva@tre-pi.jus.br&gt;</t>
  </si>
  <si>
    <t>07.251.676/0001-05</t>
  </si>
  <si>
    <t>INVISTA E EDITORA GRÁFICA LTDA</t>
  </si>
  <si>
    <t>Contratação dos serviços de gravação de chapas de alumínio em monocromia e policromia para impressão em máquina off-set.</t>
  </si>
  <si>
    <t>CARLOS ALBERTO BARBOSA DE ALMEIDA (Titular) &lt;carlos.barbosa@tre-pi.jus.br&gt; , BRENO PONTE DE BRITO (Titular) &lt;breno.brito@tre-pi.jus.br&gt;</t>
  </si>
  <si>
    <t>11.895.759/0001-04</t>
  </si>
  <si>
    <t>AÇÃO CONSULTORIA  E  SERVIÇOS  LTDA - EPP</t>
  </si>
  <si>
    <t>Contratação de serviço de manutenção técnica de equipamentos eletrônicos para o TRE-PI, por meio de um técnico residente.</t>
  </si>
  <si>
    <t>2753/2016</t>
  </si>
  <si>
    <t>JAIRO MENDES SOARES MARTINS (Titular) &lt;jairo.martins@tre-pi.jus.br&gt; , CHARLANE SANTOS PORTELA LOUREIRO (Titular) &lt;charlane.portela@tre-pi.jus.br&gt; , MARCIO IGO CARVALHO RIBEIRO GONCALVES (Titular) &lt;marcio.igo@gmail.com&gt;</t>
  </si>
  <si>
    <t>02.877.566/0001-21</t>
  </si>
  <si>
    <t>IBROWSE - CONSULTORIA E  INFORMÁTICA  LTDA</t>
  </si>
  <si>
    <t>Contratação de prestação dos serviços técnicos especializados na área de Tecnologia da Informação, abrangendo atividades relacionadas a suporte à rede, banco de dados e de suporte técnico remoto e presencial aos usuários de soluções de tecnologia da informação.</t>
  </si>
  <si>
    <t>JAIR MARTINS NOGUEIRA (Titular) &lt;jair.nogueira@tre-pi.jus.br&gt;</t>
  </si>
  <si>
    <t>Contratação de Serviço de Informática na área de Sustemtação de Sistema.</t>
  </si>
  <si>
    <t>CARLOS ALBERTO RIBEIRO DO NASCIMENTO JUNIOR (Titular) &lt;carlos.nascimento@tre-pi.jus.br&gt;</t>
  </si>
  <si>
    <t>352.995.503-59</t>
  </si>
  <si>
    <t>Edivaldo David de Sousa</t>
  </si>
  <si>
    <t>Contratação de locação imóvel - 57° ZE Itainópolis/PI.</t>
  </si>
  <si>
    <t>FRANCISCO IRAILDO FERREIRA (Titular) &lt;francisco.ferreira@tre-pi.jus.br&gt;</t>
  </si>
  <si>
    <t>17.493.657/0001-30</t>
  </si>
  <si>
    <t>IP2TEL SERVIÇOS DE COMUNICAÇÃO MULTIMIDIA EPP</t>
  </si>
  <si>
    <t>Prestação dos serviços de acesso à internet para uso da VPN da Sede do TRE-PI.</t>
  </si>
  <si>
    <t>0016572-19.2019.6.18</t>
  </si>
  <si>
    <t>21.748.841/0001-51</t>
  </si>
  <si>
    <t>TECNETWORKING SERVIÇOS E SOLUÇÕES EM TI LTDA-ME</t>
  </si>
  <si>
    <t>Aquisição de subscrição de licenças de uso de software AutoDesk AutoCAD 2020 Single-use, assinatura com suporte técnico, pelo prazo de 36 (trinta e seis) meses.</t>
  </si>
  <si>
    <t>0014298-82.2019</t>
  </si>
  <si>
    <t>MHARIO EUGENIO DE CASTRO RAMOS (Titular) &lt;mhario.eugenio@tre-pi.jus.br&gt;</t>
  </si>
  <si>
    <t>20CT0027</t>
  </si>
  <si>
    <t>08.804.362/0001-47</t>
  </si>
  <si>
    <t>FACHINELI COMUNICAÇÃO LTDA - ME</t>
  </si>
  <si>
    <t>Prestação dos serviços de cobertura jornalística e fotojornalística (produção de texto e registro fotográfico) para a divulgação das atividades e eventos do Tribunal Regional Eleitoral do Piauí nas Eleições 2020.</t>
  </si>
  <si>
    <t>0009665-91.2020</t>
  </si>
  <si>
    <t>DEIMYSON ALCANTARA FRANCA (Titular) &lt;deimyson.alcantara@tre-pi.jus.br&gt;</t>
  </si>
  <si>
    <t>504.108.143-34</t>
  </si>
  <si>
    <t>GENIVAL NUNES ROSA</t>
  </si>
  <si>
    <t>Contratação de locação do imóvel para sediar o Cartório da 30° Zona Eleitoral - São Pedro/PI.</t>
  </si>
  <si>
    <t>JOAO LUIZ DE ARAUJO JUNIOR (Titular) &lt;joao.junior@tre-pi.jus.br&gt;</t>
  </si>
  <si>
    <t>11.108.001/0001-70</t>
  </si>
  <si>
    <t>EDITHAL SERVIÇOS E CONSTRUÇÕES LTDA - EPP</t>
  </si>
  <si>
    <t>Prestação de serviços de Carregadores para o TRE-PI.</t>
  </si>
  <si>
    <t>18CT0085</t>
  </si>
  <si>
    <t>16.911.267/0001-70</t>
  </si>
  <si>
    <t>PORTELA LOGÍSTICA E CONSTRUÇÕES EIRELI - ME</t>
  </si>
  <si>
    <t>Contratação de aquisição de micocomputadores iMac.</t>
  </si>
  <si>
    <t>EUCASSIO GONCALVES LIMA JUNIOR (Titular) &lt;eucassio.lima@tre-pi.jus.br&gt; , MARCIO IGO CARVALHO RIBEIRO GONCALVES (Titular) &lt;marcio.igo@gmail.com&gt;</t>
  </si>
  <si>
    <t>19CT0001</t>
  </si>
  <si>
    <t>Contratação de aquisição de 01 (uma) unidade de microcomputador iMac, constante da Ata de Registro de Preços nº 056/2018.</t>
  </si>
  <si>
    <t>FRANCISCO GOMES NUNES (Titular) &lt;francisco.nunes@tre-pi.jus .br&gt;</t>
  </si>
  <si>
    <t>451.518.573-04</t>
  </si>
  <si>
    <t>Maria Durcelina Dias Amorim</t>
  </si>
  <si>
    <t>Contratação de locação do imóvel Município de Caracol- PI.</t>
  </si>
  <si>
    <t>ANTONIO FLAVIO CAVALCANTE COSTA (Titular) &lt;flavio.cavalcante@tre-pi.jus.br&gt;</t>
  </si>
  <si>
    <t>160.234.803-06</t>
  </si>
  <si>
    <t>João Rodrigues de Sousa</t>
  </si>
  <si>
    <t>Contratação de locação do imóvell Município de Monsenhor Gil- PI.</t>
  </si>
  <si>
    <t>ZENEIDE MARIA DO NASCIMENTO (Titular) &lt;zeneide.nascimento@tre-pi.jus.br&gt; , ANTONIO FLAVIO CAVALCANTE COSTA (Titular) &lt;flavio.cavalcante@tre-pi.jus.br&gt;</t>
  </si>
  <si>
    <t>08.489.384/0001-60</t>
  </si>
  <si>
    <t>ARTHOS SERVIÇOS E MANUTENÇÃO EIRELI - EPP</t>
  </si>
  <si>
    <t>Contratação de serviços de garçons.</t>
  </si>
  <si>
    <t>MARIA MONICA DA SILVA VIVEIROS (Titular) &lt;maria.monica@tre-pi.jus.br&gt; , JAIR MARTINS NOGUEIRA (Titular) &lt;jair.nogueira@tre-pi.jus.br&gt;</t>
  </si>
  <si>
    <t>13.245.525/0001-39</t>
  </si>
  <si>
    <t>GERAWATTS SOLUÇÕES EM ENERGIA - LTDA</t>
  </si>
  <si>
    <t>Contrataçao de prestação d eserviço de manutenção predial.</t>
  </si>
  <si>
    <t>ABELARD DIAS RIBEIRO DOS SANTOS (Titular) &lt;abelard.santos@tre-pi.jus.br&gt; , MHARIO EUGENIO DE CASTRO RAMOS (Titular) &lt;mhario.eugenio@tre-pi.jus.br&gt; , GIORDANY CARVALHO CAMARCO (Titular) &lt;giordany.carvalho@tre-pi.jus.br&gt;</t>
  </si>
  <si>
    <t>13.468.076/0001-98</t>
  </si>
  <si>
    <t>NORTE SOLUÇÕES E SERVIÇOS EIRELI</t>
  </si>
  <si>
    <t>Prestação dos serviços de auxiliar de serviços gerais para o TRE-PI.</t>
  </si>
  <si>
    <t>0009779-30.2020</t>
  </si>
  <si>
    <t>Contratação prestação dos serviços técnicos auxiliares na unidade denominada Serviço de Arquivo do TRE-PI.</t>
  </si>
  <si>
    <t>FRANCISCO MARCELO CASSIANO DA SILVA (Titular) &lt;francisco.cassiano@tre-pi.jus.br&gt;</t>
  </si>
  <si>
    <t>Contratação de prestação dos serviços de Secretariado.</t>
  </si>
  <si>
    <t>ROBERTO DE AMORIM COELHO (Titular) &lt;roberto.coelho@tre-pi.jus.br&gt; , ABELARD DIAS RIBEIRO DOS SANTOS (Titular) &lt;abelard.santos@tre-pi.jus.br&gt;</t>
  </si>
  <si>
    <t>18.799.897/0001-20</t>
  </si>
  <si>
    <t>DIGISEC - CERTIFICACAO DIGITAL EIRELI</t>
  </si>
  <si>
    <t>Contratação de aquisição de 2 (dois) certificados digitais SSL/TLS.</t>
  </si>
  <si>
    <t>09.461.647/0001-95</t>
  </si>
  <si>
    <t>SOLUTI SOLUÇÕES EM NEGÓCIOS EM INTELIGENTES S/A</t>
  </si>
  <si>
    <t>Contratação de emissão de certificados digiais (Partícipe - CNJ- PE 50/18).</t>
  </si>
  <si>
    <t>FRANCIMAR LOPES VASCONCELOS (Titular) &lt;francimar.lopes@tre-jus.br&gt;</t>
  </si>
  <si>
    <t>00.608.881/0001-28</t>
  </si>
  <si>
    <t>IT TECNOLOGIA E INFORMACAO LTDA</t>
  </si>
  <si>
    <t>Prestação de serviços de manutenção preventiva, corretiva e serviços ocasionais nas centrais e redes telefônicas do TRE-PI.</t>
  </si>
  <si>
    <t>LEONARDO SARAIVA E SILVA (Titular) &lt;leonardo.saraiva@tre-pi.jus.br&gt; , CARLOS ALBERTO RIBEIRO DO NASCIMENTO JUNIOR (Titular) &lt;carlos.nascimento@tre-pi.jus.br&gt; , FRANCISCO DAS CHAGAS PEREIRA GOMES (Titular) &lt;francisco.gomes@tre-pi.jus.br&gt;</t>
  </si>
  <si>
    <t>20CT0072</t>
  </si>
  <si>
    <t>76.366.285/0001-40</t>
  </si>
  <si>
    <t>SEPROL - COMERCIO E CONSULTORIA EM INFORMATICA ...</t>
  </si>
  <si>
    <t>Aquisição de SWITCHES DE ACESSO E DE TOPO DE RAC</t>
  </si>
  <si>
    <t>0021022-68.2020</t>
  </si>
  <si>
    <t>ANTONIO MANOEL SILVEIRA DE SOUSA (Titular) &lt;antonio.sousa@tre-pi.jus.br&gt;</t>
  </si>
  <si>
    <t>19CT0053</t>
  </si>
  <si>
    <t>Fornecimento de 3  switches de distribuição core– item 1 do Pregão Eletrônico nº 27/2019, ARP nº 32/2019.</t>
  </si>
  <si>
    <t>19CT0041</t>
  </si>
  <si>
    <t>20.589.112/0001-37</t>
  </si>
  <si>
    <t>FUTURE IN BOX MONTAGEM E INOVACAO EM UNIDADES M...</t>
  </si>
  <si>
    <t>Contratação de aquisição de uma Infraestrutura Móvel, confeccionada em metal, para servir como sala de atendimento ao eleitor.</t>
  </si>
  <si>
    <t>ABELARD DIAS RIBEIRO DOS SANTOS (Titular) &lt;abelard.santos@tre-pi.jus.br&gt; , MARCELO REGIS DE VASCONCELOS (Titular) &lt;marcelo.vasconcelos@tre-pi.jus.br&gt;</t>
  </si>
  <si>
    <t>18.290.324/0001-77</t>
  </si>
  <si>
    <t>PROGREDIR COMERCIO E SERVICOS EM TECNOLOGIA LTDA</t>
  </si>
  <si>
    <t>Prestação dos serviços de manutenção preventiva e corretiva em sistema de ar refrigerado self contained, multi split, piso-teto, ar condicionado tipo split, ar condicionado tipo janela, cortina de ar, bebedouro de água de pressão e garrafão, com fornecimento de peças</t>
  </si>
  <si>
    <t>MARCONIO GALVAO LOPES (Titular) &lt;marconio.galvao@tre-pi.jus.br&gt; , ABELARD DIAS RIBEIRO DOS SANTOS (Titular) &lt;abelard.santos@tre-pi.jus.br&gt;</t>
  </si>
  <si>
    <t>Prestação dos serviços de instalação e desinstalação de condicionador de ar tipo split,</t>
  </si>
  <si>
    <t>0019349-74.2019</t>
  </si>
  <si>
    <t>20CT0033</t>
  </si>
  <si>
    <t>30.444.733/0001-86</t>
  </si>
  <si>
    <t>SMART3 CONSULTORIA E TREINAMENTO LTDA</t>
  </si>
  <si>
    <t>Realização do curso “Propaganda Eleitoral na Internet”, na modalidade Educação a Distância (EAD), para magistrados, no período de 25.09.2020 à 25.10.2020.</t>
  </si>
  <si>
    <t>0014518-46.2020</t>
  </si>
  <si>
    <t>04.129.689/0001-00</t>
  </si>
  <si>
    <t>INTELLISISTEMAS DE AUTOMAÇÃO E MANUTENÇÃO LTDA</t>
  </si>
  <si>
    <t>Prestação dos serviços de locação de catracas eletrônicas e cartões RFID, inclusive instalação, manutenção, treinamento e suporte técnico</t>
  </si>
  <si>
    <t>ZOEL DE CASTRO ROSA (Titular) &lt;zoel.castro@tre-pi.jus.br&gt; , MHARIO EUGENIO DE CASTRO RAMOS (Titular) &lt;mhario.eugenio@tre-pi.jus.br&gt;</t>
  </si>
  <si>
    <t>453.503.963-15</t>
  </si>
  <si>
    <t>Francisca Raimunda de Sousa</t>
  </si>
  <si>
    <t>Contratação de locação de imóvel para 29° ZE - Pio IX.</t>
  </si>
  <si>
    <t>RAIMUNDO RODRIGUES DE SOUSA (Titular) &lt;raimundo.sousa@tre-pi.jus.br&gt;</t>
  </si>
  <si>
    <t>929.370.553-20</t>
  </si>
  <si>
    <t>Francisco das Chagas Rêgo Júnior</t>
  </si>
  <si>
    <t>Contratação de locação para sediar 49° ZE.</t>
  </si>
  <si>
    <t>HEANES JOSE DE SOUSA SILVA (Titular) &lt;heanes.silva@tre-pi.jus.br&gt;</t>
  </si>
  <si>
    <t>20CT0015</t>
  </si>
  <si>
    <t>17.173.562/0001-30</t>
  </si>
  <si>
    <t>EXATA EVOLUTION COMERCIAL E DISTRIBUIDORA LTDA</t>
  </si>
  <si>
    <t>Aquisição de 4.000 (quatro mil) cabinas de votação, de acordo com as especificações, exigências e prazos constantes no Edital de Licitação TSE nº 14/2020 e seus Anexos, modalidade pregão, e proposta da  CONTRATADA</t>
  </si>
  <si>
    <t>412.490.703-68</t>
  </si>
  <si>
    <t>MARCELO GONÇALVES DE SOUSA BEZERRA</t>
  </si>
  <si>
    <t>Contratação de locação de imóvel - Inhuma - 64° ZE.</t>
  </si>
  <si>
    <t>CONCEICAO DE MARIA ALMEIDA LEAL DO MONTE (Titular) &lt;conceicao.monte@tre-pi.jus.br&gt;</t>
  </si>
  <si>
    <t>07.742.333/0001-35</t>
  </si>
  <si>
    <t>CONGONHAS AIR SMILE ODONTOLOGIA LTDA</t>
  </si>
  <si>
    <t>Prestação dos serviços de Auxiliar de Saúde Bucal.</t>
  </si>
  <si>
    <t>ETEVALDO MATOS GALVAO (Titular) &lt;etevaldo.galvao@tre-pi.jus.br&gt;</t>
  </si>
  <si>
    <t>097.520.993-00</t>
  </si>
  <si>
    <t>Mayara Campelo Oliveira Meneses</t>
  </si>
  <si>
    <t>Contratação de locação da 39° ZE - São Miguel do Tapuio.</t>
  </si>
  <si>
    <t>RAIMUNDA REIJANE SOUSA NUNES LIMA (Titular) &lt;raimunda.reijane@tre-pi.jus.br&gt;</t>
  </si>
  <si>
    <t>19CT0002</t>
  </si>
  <si>
    <t>07.953.689/0001-18</t>
  </si>
  <si>
    <t>FAGUNDEZ DISTRIBUIÇÃO LTDA</t>
  </si>
  <si>
    <t>Fornecimento de 172 (cento e setenta e dois) monitores vídeo Tipo LED para atualização do parque computacional.</t>
  </si>
  <si>
    <t>478.954.463-04</t>
  </si>
  <si>
    <t>JOSE DE RIBAMAR SOUSA</t>
  </si>
  <si>
    <t>Contratação de locação da 47° ZE - Altos.</t>
  </si>
  <si>
    <t>MARIA DO SOCORRO RODRIGUES RIBEIRO (Titular) &lt;maria.ribeiro@tre-pi.jus.br&gt;</t>
  </si>
  <si>
    <t>27.134.609/0001-00</t>
  </si>
  <si>
    <t>ITAYLANNE DE C. REGO</t>
  </si>
  <si>
    <t>Prestação de serviços de fornecimento de lanches tipo coffe-break.</t>
  </si>
  <si>
    <t>04.917.833/0001-72</t>
  </si>
  <si>
    <t>FACE PRODUCOES GRAFICAS LTDA</t>
  </si>
  <si>
    <t>Prestação de serviço de manutenção preventiva e corretiva nos equipamentos gráficos lotados no Serviço de Reprografia do TRE-PI, com fornecimento de peças de reposição</t>
  </si>
  <si>
    <t>0002202-69.2018</t>
  </si>
  <si>
    <t>20CT0044</t>
  </si>
  <si>
    <t>20.184.853/0001-38</t>
  </si>
  <si>
    <t>INSÍGNE MAGISTÉRIO E TRENAMENTO JURÍDICO LTDA</t>
  </si>
  <si>
    <t>curso “REGRAS E DIRETRIZES DO PROCEDIMENTO DE CONTRATAÇÃO DE SERVIÇOS SOB O REGIME DE EXECUÇÃO INDIRETA, BASEADAS NA INSTRUÇÃO NORMATIVA Nº 05/2017 E ALTERAÇÕES POSTERIORES.</t>
  </si>
  <si>
    <t>0013866-29.2020</t>
  </si>
  <si>
    <t>20CT0039</t>
  </si>
  <si>
    <t>Curso “GESTÃO E FISCALIZAÇÃO DOS CONTRATOS DE TERCEIRIZAÇÃO - Fundamentos jurídicos e boas práticas a cargo dos gestores e fiscais dos contratos de serviços terceirizados (destaque quanto à aplicação de normas editadas no enfrentamento da COVID-19 que tenham reflexo nos contratos de terceirização)".</t>
  </si>
  <si>
    <t>0013890-57.2020</t>
  </si>
  <si>
    <t>19CT0054</t>
  </si>
  <si>
    <t>06.012.469/0002-08</t>
  </si>
  <si>
    <t>PRIMEIRO TIME INFORMATICA LTDA</t>
  </si>
  <si>
    <t>Fornecimento de 2 (dois) Switches SAN 24p- Tipo 3 – item 2 do Pregão Eletrônico nº 27/2019 (ARP nº 33/2019).</t>
  </si>
  <si>
    <t>09.172.237/0001-24</t>
  </si>
  <si>
    <t>D &amp; L SERVICOS DE APOIO ADMINISTRATIVO LTDA</t>
  </si>
  <si>
    <t>Contratação de serviço de recepcionsita.</t>
  </si>
  <si>
    <t>11.320.576/0001-52</t>
  </si>
  <si>
    <t>SUPER ESTAGIOS LTDA</t>
  </si>
  <si>
    <t>Prestação de serviços de agente de integração para operacionalização de programa de estágio de estudantes.</t>
  </si>
  <si>
    <t>LARISSA DE OLIVEIRA NEIVA CASTRO (Titular) &lt;LARISSA.NEIVA@TRE-PI.JUS.BR&gt; , THELMA DE OLIVEIRA FALCAO (Titular) &lt;thelma.falcao@tre-pi.jus.br&gt;</t>
  </si>
  <si>
    <t>016.333.781-01</t>
  </si>
  <si>
    <t>JORGE MUSSA GUERRA DEMES</t>
  </si>
  <si>
    <t>Contrato de locação do imóvel , para fins de sediar o Cartório da 35ª Zona Eleitoral - Gilbués/PI.</t>
  </si>
  <si>
    <t>LARISSA ESTHERPHANE CACHO DE OLIVEIRA (Titular) &lt;larissa.oliveira@tre-pi.jus.br&gt;</t>
  </si>
  <si>
    <t>463.154.623-91</t>
  </si>
  <si>
    <t>MARIA DE JESUS BARROS MOURA</t>
  </si>
  <si>
    <t>Contratação de locação de imóvel - 37° e 83° ZE.</t>
  </si>
  <si>
    <t>LEILA DE ARAUJO DA SILVA (Titular) &lt;leila.araujo@tre-pi.jus.br&gt;</t>
  </si>
  <si>
    <t>20CT0022</t>
  </si>
  <si>
    <t>61.054.383/0001-75</t>
  </si>
  <si>
    <t>SILFER COMÉRCIO, INDUSTRIA E EXPORTAÇÃO DE PAP.</t>
  </si>
  <si>
    <t>Aquisição de bobinas de papel de 80m para as impressoras das urnas eletrônicas</t>
  </si>
  <si>
    <t>0010118-86.2020</t>
  </si>
  <si>
    <t>WELLINGTON JERONIMO DA SILVA (Titular) &lt;wellington.jeronimo@tre-pi.jus.br&gt;</t>
  </si>
  <si>
    <t>18CT0090</t>
  </si>
  <si>
    <t>13.183.890/0001-66</t>
  </si>
  <si>
    <t>SUCESSO TECNOLOGIA E INFORMACAO EIRELI</t>
  </si>
  <si>
    <t>Contratação de realização dos curso.</t>
  </si>
  <si>
    <t>19CT0034</t>
  </si>
  <si>
    <t>04.610.386/0001-04</t>
  </si>
  <si>
    <t>WORK LINK INFORMÁTICA LTDA</t>
  </si>
  <si>
    <t>Contratação de aquisição, via adesão à Ata de Registro de Preços 10/2018,  CGU, de 01un do item 01
(Storage all-flash com instalação, garantia estendida de 60 meses e capacidade utilizável de 100 TB) e 01
(uma) unidade do item 03 (Repasse de Conhecimento).</t>
  </si>
  <si>
    <t>LEONARDO SARAIVA E SILVA (Titular) &lt;leonardo.saraiva@tre-pi.jus.br&gt; , CARLOS ALBERTO RIBEIRO DO NASCIMENTO JUNIOR (Titular) &lt;carlos.nascimento@tre-pi.jus.br&gt;</t>
  </si>
  <si>
    <t>10.501.340/0001-50</t>
  </si>
  <si>
    <t>FINALE SISTEMA CONSTRUTIVOS LTDA</t>
  </si>
  <si>
    <t>Prestação de serviços de fornecimento, montagem e desmontagem de painéis divisórios.</t>
  </si>
  <si>
    <t>28.347.282/0001-17</t>
  </si>
  <si>
    <t>GS BRANDING E SERVICOS LTDA</t>
  </si>
  <si>
    <t>Contratação de empresa especializada para a prestação de serviços de assinatura de banco de imagens por meio digital (internet).</t>
  </si>
  <si>
    <t>19CT0051</t>
  </si>
  <si>
    <t>25.359.140/0001-81</t>
  </si>
  <si>
    <t>ARVVO TECNOLOGIA, CONSULTORIA E SERVICOS LTDA</t>
  </si>
  <si>
    <t>Aquisição de 3  unidades da Expansão da Solução de Firewall.</t>
  </si>
  <si>
    <t>FRANCISCO DAS CHAGAS PEREIRA GOMES (Titular) &lt;francisco.gomes@tre-pi.jus.br&gt; , LEONARDO SARAIVA E SILVA (Titular) &lt;leonardo.saraiva@tre-pi.jus.br&gt;</t>
  </si>
  <si>
    <t>07.194.788/0001-63</t>
  </si>
  <si>
    <t>LIMPSERV EIRELI</t>
  </si>
  <si>
    <t>Contratação prestação dos serviços de coleta de resíduos do Grupo D.</t>
  </si>
  <si>
    <t>25.165.749/0001-10</t>
  </si>
  <si>
    <t>NEO CONSULTORIA E ADMINISTRAÇÃO DE BENEFÍCIOS</t>
  </si>
  <si>
    <t>Prestação dos serviços de gerenciamento informatizado da aquisição de combustíveis e lubrificantes e da manutenção preventiva e corretiva, com fornecimento de peças e serviços, em rede de postos e oficinas credenciadas, mediante a utilização de cartão magnético ou eletrônico, para atender a frota de veículos do Tribunal Regional Eleitoral do Piauí.</t>
  </si>
  <si>
    <t>19624-23.2019</t>
  </si>
  <si>
    <t>327.524.403-59</t>
  </si>
  <si>
    <t>Josélia Leal de Sousa</t>
  </si>
  <si>
    <t>Contratação da locação d eimóvel - 67° ZE - Manoel Emídio.</t>
  </si>
  <si>
    <t>SAMUEL OLIVEIRA SANTOS (Titular) &lt;samuel.santos@tre-pi.jus.br&gt;</t>
  </si>
  <si>
    <t>006.427.583-36</t>
  </si>
  <si>
    <t>NEYLIANA OLIVEIRA DA COSTA</t>
  </si>
  <si>
    <t>Contratação de locação do imóvel - Cartório da 71ª ZE - Capitão de Campos/PI.</t>
  </si>
  <si>
    <t>795-28</t>
  </si>
  <si>
    <t>JOSE ROBERTO DE SOUSA BRITO (Titular) &lt;jose.brito@tre-pi.jus.br&gt;</t>
  </si>
  <si>
    <t>18CT0083</t>
  </si>
  <si>
    <t>00.366.257/0001-61</t>
  </si>
  <si>
    <t>CADERODE MÓVEIS PARA ESCRITÓRIO LTDA</t>
  </si>
  <si>
    <t>Contratação de aquisição de mobiliário - adesão ARP N° 09/18- PE N° 14/17-MTPA (meses, gaveteiros, armários).</t>
  </si>
  <si>
    <t>12.292.936/0001-12</t>
  </si>
  <si>
    <t>TRÊS CRIATIVOS LTDA</t>
  </si>
  <si>
    <t>Prestação dos serviços de diagramação, editoração eletrônica, arte final e revisão gramatical e de normas da ABNT de publicações do TRE-PI.</t>
  </si>
  <si>
    <t>17823-72.2019</t>
  </si>
  <si>
    <t>453.377.643-49</t>
  </si>
  <si>
    <t>LUIS CARLOS CARVALHO DE SOUSA</t>
  </si>
  <si>
    <t>Locação de imóvel localizado na Rua Olavo Bilac, nº 235, Bairro São Pedro, Município de Cocal do Piauí, para fins de sediar o Cartório da 53ª Zona Eleitoral.</t>
  </si>
  <si>
    <t>0017768-59.2019</t>
  </si>
  <si>
    <t>IAGO VITOR DA SILVA SANTOS (Titular) &lt;iago.santos@tre-pi.jus.br&gt;</t>
  </si>
  <si>
    <t>20CT0024</t>
  </si>
  <si>
    <t>05.074.800/0001-70</t>
  </si>
  <si>
    <t>CHROMA COMUNICAÇÃO LTDA</t>
  </si>
  <si>
    <t>Prestação dos serviços de produção de 4 (quatro) VTs (Vídeo Tapes) e 8 (oito) spots com mensagens de orientações aos eleitores e mensagens oficiais do Presidente do TRE-PI no 1º Turno e 2º Turno (se houver) relativos ao Pleito Eleitoral 2020.</t>
  </si>
  <si>
    <t>0008562-49.2020</t>
  </si>
  <si>
    <t>20CT0071</t>
  </si>
  <si>
    <t>11.496.215/0001-61</t>
  </si>
  <si>
    <t>COMPACT POWER MAQUINAS LTDA</t>
  </si>
  <si>
    <t>Aquisição de 05 (cinco) GERADOR ENERGIA À GASOLINA 4 TEMPOS</t>
  </si>
  <si>
    <t>0021192-40.2020</t>
  </si>
  <si>
    <t>27.232.288/0001-86</t>
  </si>
  <si>
    <t>RB COMUNICACAO VISUAL EIRELI</t>
  </si>
  <si>
    <t>Prestação dos serviços de diagramação, editoração eletrônica, arte final e revisão gramatical e de normas da ABNT de publicações do TRE-PI (Adesão 05/2019 - TRETO).</t>
  </si>
  <si>
    <t>20CT0043</t>
  </si>
  <si>
    <t>89.237.911/0289-08</t>
  </si>
  <si>
    <t>GLOBAL DISTRIBUIÇÃO DE BENS DE CONSUMO LTDA</t>
  </si>
  <si>
    <t>Aquisição de 23 (vinte e três) unidades de computadores do tipo Notebook Avançado, com garantia on-site mínima de 60 meses</t>
  </si>
  <si>
    <t>0010435-84.2020</t>
  </si>
  <si>
    <t>682.626.713-68</t>
  </si>
  <si>
    <t>JOÃO BATISTA DE BRITO CARVALHO</t>
  </si>
  <si>
    <t>locação do imóvel localizado na Av.  Josias Leodido, s/n, Centro, CEP: 64.230-000, Buriti dos Lopes – Piauí, para fins de sediar o Cartório da 33ª Zona Eleitoral</t>
  </si>
  <si>
    <t>0010741-24.2018</t>
  </si>
  <si>
    <t>RAFAEL MOTA MONTEIRO (Titular) &lt;rafael.mota@tre-pi.jus.br&gt;</t>
  </si>
  <si>
    <t>20.415.385/0001-65</t>
  </si>
  <si>
    <t>CONNECT BRASIL VIAGENS E TURISMO LTDA</t>
  </si>
  <si>
    <t>Prestação de serviço de agenciamento de viagens, que compreende a emissão, remarcação e cancelamento de passagens aéreas nacionais e, eventualmente, internacionais, destinadas aos Juízes Eleitorais, Servidores, Requisitados e Colaboradores Eventuais, quando em viagem a serviço do Tribunal Regional Eleitoral do Piauí.</t>
  </si>
  <si>
    <t>0008206-54.2020</t>
  </si>
  <si>
    <t>ANTONIO CARLOS CARDOSO GUIMARAES (Titular) &lt;antonio.guimaraes@tre-pi.jus.br&gt;</t>
  </si>
  <si>
    <t>20CT0029</t>
  </si>
  <si>
    <t>34.957.039/0001-13</t>
  </si>
  <si>
    <t>J BEZERRA DA SILVA SERVIÇOS FOTOGRÁFICOS</t>
  </si>
  <si>
    <t>Prestação dos serviços de filmagem, monitoramento e produção de material gravado dos procedimentos de “Votação Paralela” para as Eleições 2020.</t>
  </si>
  <si>
    <t>0010215-86.2020</t>
  </si>
  <si>
    <t>26.336.334/0001-24</t>
  </si>
  <si>
    <t>PROATIVA SERVIÇOS E APOIO ADMINISTRATIVO LTDA</t>
  </si>
  <si>
    <t>Prestação dos serviços continuados de motoristas para a Justiça Eleitoral do Piauí</t>
  </si>
  <si>
    <t>0009051-86.2020</t>
  </si>
  <si>
    <t>20CT0037</t>
  </si>
  <si>
    <t>645.889.043-53</t>
  </si>
  <si>
    <t>MICHELLY MOURA MELO</t>
  </si>
  <si>
    <t>Aquisição de 3.000 (três mil) máscaras de tecido, tripla camada</t>
  </si>
  <si>
    <t>0016545-02.2020</t>
  </si>
  <si>
    <t>23.518.065/0001-29</t>
  </si>
  <si>
    <t>XP ON CONSULTORIA LTDA</t>
  </si>
  <si>
    <t>Prestação de serviços de webconferência, webinar e streaming de áudio/vídeo e suporte técnico.</t>
  </si>
  <si>
    <t>0015590-68.2020</t>
  </si>
  <si>
    <t>ANTONIO MANOEL SILVEIRA DE SOUSA (Titular) &lt;antonio.sousa@tre-pi.jus.br&gt; , PAULO DAS NEVES E SILVA JUNIOR (Titular) &lt;paulo.neves@tre-pi.jus.br&gt;</t>
  </si>
  <si>
    <t>21.270.587/0001-29</t>
  </si>
  <si>
    <t>L3 INFORMÁTICA LTDA - EPP</t>
  </si>
  <si>
    <t>Aquisição de subscrição de licenças de uso de software AutoDesk AutoDesk AutoCAD LT 2020, assinatura com suporte técnico, pelo prazo de 36 (trinta e seis) meses.</t>
  </si>
  <si>
    <t>19.362.299/0001-52</t>
  </si>
  <si>
    <t>ERICA E.G. LIMA SERVICOS DE MAO DE OBRA EIRELI</t>
  </si>
  <si>
    <t>Prestação dos serviços de operação de empilhadeira</t>
  </si>
  <si>
    <t>0016452-73.2019</t>
  </si>
  <si>
    <t>795.816.503-00</t>
  </si>
  <si>
    <t>ANTONIO REGINALDO DA CUNHA</t>
  </si>
  <si>
    <t>Locação do imóvel localizado na Av. Coronel Benedito da Luz, Centro, 565, CEP: 64.455-000, Barro Duro - P1, para fins de sediar o Cartório da 74a Zona Eleitoral do Estado do Piauí</t>
  </si>
  <si>
    <t>0007723-30.2019.6.18</t>
  </si>
  <si>
    <t>RAISSA MARIA LUSTOSA FURTADO (Titular) &lt;raissa.furtado@tre-pi.jus.br&gt;</t>
  </si>
  <si>
    <t>10.965.978/0001-41</t>
  </si>
  <si>
    <t>A.S.R COMERCIO E PRESTADORA DE SERVIÇOS DE ENGENHA</t>
  </si>
  <si>
    <t>Prestação dos serviços de modernização tecnológica com o fornecimento de projeto executivo de dois elevadores, e substituição integral de um elevador, instalados nos edifícios sede e anexo do TRE-PI</t>
  </si>
  <si>
    <t>0000335-70.2020</t>
  </si>
  <si>
    <t>20CT0038</t>
  </si>
  <si>
    <t>19.434.150/0001-31</t>
  </si>
  <si>
    <t>CINCA COMERCIO VAREJISTA E ATACADISTA DE FERRAMENT</t>
  </si>
  <si>
    <t>Aquisição de 110 (cento e dez) tapetes sanitizantes.</t>
  </si>
  <si>
    <t>0016591-88.2020</t>
  </si>
  <si>
    <t>34.157.383/0001-28</t>
  </si>
  <si>
    <t>DANIEL ALVES DE ANDRADE 04180199165</t>
  </si>
  <si>
    <t>Prestação dos serviços de Mestre de Cerimônia Apresentador e Recepcionistas para apoio a eventos do TRE-PI.</t>
  </si>
  <si>
    <t>0013950-30.2020</t>
  </si>
  <si>
    <t>IVO FARIAS CAVALCANTE (Titular) &lt;ivo.cavalcante@tre-pi.jus.br&gt; , INAIARA ALBUQUERQUE MADEIRA NORONHA (Titular) &lt;inaiara.madeira@tre-pi.jus.br&gt;</t>
  </si>
  <si>
    <t>DEMANDAS - SERVIÇOS</t>
  </si>
  <si>
    <t>CONTRATOS RENOVÁVEIS EM 2025</t>
  </si>
  <si>
    <t>CATEGORIA</t>
  </si>
  <si>
    <t>EXERCÍCIOS</t>
  </si>
  <si>
    <t xml:space="preserve"> CÓDIGO DO ITEM</t>
  </si>
  <si>
    <t>REQUISITANTE</t>
  </si>
  <si>
    <t>ALINHADO AO PLS?
JUSTIFIQUE</t>
  </si>
  <si>
    <t xml:space="preserve">QTDE </t>
  </si>
  <si>
    <t>JUSTIFICATIVA / ALINHAMENTO AO PLANEJAMENTO ESTRATÉGICO</t>
  </si>
  <si>
    <t>VR  CONTRATADO</t>
  </si>
  <si>
    <t>IMPACTO FINANCEIRO EM 2025</t>
  </si>
  <si>
    <t>DATA VENCTO</t>
  </si>
  <si>
    <t>INÍCIO   FLUXO</t>
  </si>
  <si>
    <t>APOIO ADMINISTRATIVO</t>
  </si>
  <si>
    <t>67/2022</t>
  </si>
  <si>
    <t>FUTURA SERVIÇOS PROFISSIONAIS
ADMINISTRATIVOS EIRELI</t>
  </si>
  <si>
    <t>JORNALISTA</t>
  </si>
  <si>
    <t>SERVIÇO DE APOIO ADMINISTRATIVO</t>
  </si>
  <si>
    <t>IMCOS</t>
  </si>
  <si>
    <t>SIM. CRITÉRIOS DE SUSTENTABILIDADE CONSTANTES NO ETP, TR E EDITAL, INCLUSIVE COM VAGAS DESTINADAS A CATEGORIAS ESPECIAIS (PROGRAMA TRANSFORMAÇÃO - RES. CNJ 497/2023)</t>
  </si>
  <si>
    <t>PRESTAÇÃO DOS SERVIÇOS DE APOIO ADMINISTRATIVO</t>
  </si>
  <si>
    <t xml:space="preserve">APERFEIÇOAR A GESTÃO DE PESSOAS; FORTALECER A 1ª INSTÂNCIA DA JURISDIÇÃO E APRIMORAR A GOVERNANÇA, A GESTÃO E A INFRAESTRUTURA
</t>
  </si>
  <si>
    <t>A</t>
  </si>
  <si>
    <t>AGOST/24 - PROC. SEI PRORROGAÇÃO 0010231-98.2024.6.18.8000</t>
  </si>
  <si>
    <t>OPERADOR DE EMPILHADEIRA</t>
  </si>
  <si>
    <t>SEVIN</t>
  </si>
  <si>
    <t>GARÇOM</t>
  </si>
  <si>
    <t>PRESIDÊNCIA/CRE</t>
  </si>
  <si>
    <t>AGENTE DE PORTARIA DIURNO (CAPITAL)</t>
  </si>
  <si>
    <t>AGENTE DE PORTARIA DIURNO (INTERIOR)</t>
  </si>
  <si>
    <t>AGENTE DE PORTARIA NOTURNO (CAPITAL)</t>
  </si>
  <si>
    <t>COPEIRO(A) CAPITAL</t>
  </si>
  <si>
    <t>COPEIRO(A) INTERIOR</t>
  </si>
  <si>
    <t xml:space="preserve">AGENTE ADMINISTRATIVO </t>
  </si>
  <si>
    <t>AGENTE ADMINISTRATIVO (INTEIRO)</t>
  </si>
  <si>
    <t>ZONAS ELEITORAIS</t>
  </si>
  <si>
    <t>ESTATÍSTICO</t>
  </si>
  <si>
    <t>ASPLAN</t>
  </si>
  <si>
    <t>SUPERVISOR DE FROTA</t>
  </si>
  <si>
    <t>RECEPCIONISTA</t>
  </si>
  <si>
    <t>AGENTES CARTORÁRIOS (CAPITAL)</t>
  </si>
  <si>
    <t>AGENTES CARTORÁRIOS (INTERIOR)</t>
  </si>
  <si>
    <t>TÉCNICO EM ELETRÔNICA</t>
  </si>
  <si>
    <t>MOTORISTA VEÍCULO PESADO</t>
  </si>
  <si>
    <t>MENSAGEIRO MOTORIZADO</t>
  </si>
  <si>
    <t>AUXILIAR TÉCNICO EM ARQUIVO</t>
  </si>
  <si>
    <t>OPERADOR DE APARELHOS</t>
  </si>
  <si>
    <t>COEDE</t>
  </si>
  <si>
    <t xml:space="preserve">OPERADOR DE FOTOCOPIADORA </t>
  </si>
  <si>
    <t xml:space="preserve">TÉCNICO EM MANUTENÇÃO DE URNA </t>
  </si>
  <si>
    <t>CARREGADOR</t>
  </si>
  <si>
    <t xml:space="preserve">AUXILIAR EM SAÚDE BUCAL </t>
  </si>
  <si>
    <t>SAS</t>
  </si>
  <si>
    <t>AUXILIAR DE GESTÃO NÍVEL SUPERIOR</t>
  </si>
  <si>
    <t>IMPRESSOR COMERCIAL OFF-SET 8/4</t>
  </si>
  <si>
    <t>REPROGRAFIA</t>
  </si>
  <si>
    <t xml:space="preserve">OPERADOR DE GUILHOTINA </t>
  </si>
  <si>
    <t>DIAGRAMADOR</t>
  </si>
  <si>
    <t>SUBTOTAL</t>
  </si>
  <si>
    <t>BUFFET / EVENTOS</t>
  </si>
  <si>
    <t>012/2024</t>
  </si>
  <si>
    <t>REFERÊNCIA MARKETING LTDA</t>
  </si>
  <si>
    <t>BUFFET</t>
  </si>
  <si>
    <t>SERVIÇO DE COOFEE BREAK  - PROC. SEI N° 0015301-33.2023.6.18.8000</t>
  </si>
  <si>
    <t>3697</t>
  </si>
  <si>
    <t>SGP/COEDE</t>
  </si>
  <si>
    <t>PORTARIA DA PRESIDÊNCIA DO TRE/PI Nº 419/2023 /OS ITENS DESCARTÁVEIS FORNECIDOS PELA CONTRATADA DEVERÃO SER BIODEGRADÁVEIS.</t>
  </si>
  <si>
    <t xml:space="preserve"> SERVIÇO</t>
  </si>
  <si>
    <t>PRESTAÇÃO DOS SERVIÇOS DE FORNECIMENTO DE LANCHES TIPO COFFEE BREAK QUANDO DA REALIZAÇÃO DE CAPACITAÇÃO OU EVENTOS REALIZADOS NA SECRETARIA DO TRE- PI E FÓRUM ELEITORAL DE TERESINA.</t>
  </si>
  <si>
    <t>APERFEIÇOAR A GESTÃO DE PESSOAS</t>
  </si>
  <si>
    <t>B</t>
  </si>
  <si>
    <t>JAN/25</t>
  </si>
  <si>
    <t>008/2024</t>
  </si>
  <si>
    <t>DANIEL ALVES DE ANDRADE (MALTA PRODUÇÕES E SERVIÇOS​)</t>
  </si>
  <si>
    <t>CERIMONIAL E RECEPCIONISTA</t>
  </si>
  <si>
    <t>2024/2025</t>
  </si>
  <si>
    <t>SERVIÇOS DE MESTRE DE CERIMÔNIA, APRESENTADOR E RECEPCIONISTAS PARA APOIO A EVENTOS DO TRE-PI.</t>
  </si>
  <si>
    <t>12955 E 8729</t>
  </si>
  <si>
    <t>COMISSÃO PERMANENTE DE CERIMONIAL</t>
  </si>
  <si>
    <t>NÃO SE APLICA</t>
  </si>
  <si>
    <t>SERVIÇO</t>
  </si>
  <si>
    <t>CONTRATAÇÃO DE SERVIÇOS DE MESTRE DE CERIMÔNIA E RECEPCIONISTAS PARA APOIO AOS EVENTOS DA SECRETARIA DO TRE - PI, DESDE QUE SEJAM COORDENADOS PELA COMISSÃO PERMANENTE DE CERIMONIAL - CPC.</t>
  </si>
  <si>
    <t xml:space="preserve">ALINHA-SE AO O PLANEJAMENTO ESTRATÉGICO DESTE TRIBUNAL, ESPECIALMENTE NO QUE DIZ RESPEITO AO APERFEIÇOAMENTO DA GESTÃO DA COMUNICAÇÃO E INFORMAÇÃO. </t>
  </si>
  <si>
    <t>CORREIO E JORNAL</t>
  </si>
  <si>
    <t>53/2022</t>
  </si>
  <si>
    <t>GIBBOR BRASIL PUBLICIDADE E PROPAGANDA EIRELI</t>
  </si>
  <si>
    <t xml:space="preserve"> JORNAL</t>
  </si>
  <si>
    <t>PUBLICAÇÃO DE EDITAIS E DE AVISOS DE INTERESSE DO TRE-PI - PROC. SEI N° 0010838-48.2023.6.18.8000</t>
  </si>
  <si>
    <t>SAOF / SECOM</t>
  </si>
  <si>
    <t xml:space="preserve">975 CM  </t>
  </si>
  <si>
    <t>APERFEIÇOAR A COMUNICAÇÃO INTERNA E EXTERNA</t>
  </si>
  <si>
    <t>JUL/24 - PROC. SEI DA PRORROGAÇÃO N° 0011980-53.2024.6.18.8000</t>
  </si>
  <si>
    <t>23/2024</t>
  </si>
  <si>
    <t xml:space="preserve">CORREIO </t>
  </si>
  <si>
    <t>SERVIÇOS EXCLUSIVOS E NÃO EXCLUSIVOS - SEDEX, PAC E POSTAIS - PROC. SEI N° 0003926-98.2024.6.18.8000</t>
  </si>
  <si>
    <t>SAOF/ SECOM</t>
  </si>
  <si>
    <t xml:space="preserve">RESOLUÇÃO TRE-PI Nº 389/2020 QUE VEIO A PERMITIR A NOTIFICAÇÃO DOS MESÁRIOS E COLABORADORES
PARA ATUAREM NAS ELEIÇÕES, POR MEIOS ELETRÔNICOS, FOI POSSÍVEL A REDUÇÃO DE EMISSÃO DE CORRESPONDÊNCIAS FÍSICAS, O QUE
VEM OCASIONANDO A DIMINUIÇÃO DO USO DE PAPEL IMPRESSO.  O TRE-PI ESTÁ EM FASE DE IMPLANTAÇÃO DO USO AR DIGITAL QUE IRÁ PROPORCIONAR A SENSÍVEL REDUÇÃO DO USO DO PAPEL
NAS CORRESPONDÊNCIAS.
</t>
  </si>
  <si>
    <t>1 SERVIÇO</t>
  </si>
  <si>
    <t>SERVIÇOS EXCLUSIVOS E NÃO EXCLUSIVOS - SEDEX, PAC E POSTAIS</t>
  </si>
  <si>
    <t>MARÇO/29</t>
  </si>
  <si>
    <t>FROTA DE VEÍCULOS</t>
  </si>
  <si>
    <t>60/2022</t>
  </si>
  <si>
    <t>TICKET SOLUÇÕES
HDFGT S/A</t>
  </si>
  <si>
    <t>GERENCIAMENTO DA FROTA DE VEÍCULOS - MANUTENÇÃO PREVENTIVA E CORRETIVA DE VIATURAS OFICIAIS DO TRE-PI</t>
  </si>
  <si>
    <t>SAOF/SEAPT</t>
  </si>
  <si>
    <t>50  VEÍCULOS</t>
  </si>
  <si>
    <t xml:space="preserve">PRESTAÇÃO DOS SERVIÇOS DE GERENCIAMENTO INFORMATIZADO DA
AQUISIÇÃO DE COMBUSTÍVEIS E LUBRIFICANTES E DA MANUTENÇÃO PREVENTIVA E CORRETIVA, COM FORNECIMENTO DE
PEÇAS E SERVIÇOS, EM REDE DE POSTOS E OFICINAS CREDENCIADAS, MEDIANTE A UTILIZAÇÃO DE CARTÃO MAGNÉTICO OU
ELETRÔNICO, PARA ATENDER A FROTA DE VEÍCULOS DO TRE-PI.
</t>
  </si>
  <si>
    <t>APRIMORAR A GOVERNANÇA, A GESTÃO E A INFRAESTRUTURA</t>
  </si>
  <si>
    <t>SET/24 - PROC. SEI N° 0015547-92.2024.6.18.8000</t>
  </si>
  <si>
    <t>24NE281</t>
  </si>
  <si>
    <t>GENTE SEGURADORA</t>
  </si>
  <si>
    <t>SEGUROS VEÍCULOS</t>
  </si>
  <si>
    <t>SEGURO FACULTATIVO PARA A FROTA DE VEÍCULOS DO TRE-PI</t>
  </si>
  <si>
    <t>57 VEÍCULOS</t>
  </si>
  <si>
    <t xml:space="preserve">GRÁFICA </t>
  </si>
  <si>
    <t>011/2024</t>
  </si>
  <si>
    <t>EXCELÊNCIA SERVIÇOS E REPRESENTAÇÕES LTDA</t>
  </si>
  <si>
    <t>GRÁFICA</t>
  </si>
  <si>
    <t>IMPRESSÃO DE 1.000.000 DE PÁGINAS COLORIDAS - PROC. SEI N°  0002003-71.2023.6.18.8000</t>
  </si>
  <si>
    <t>27600</t>
  </si>
  <si>
    <t>SIM, RECICLAGEM / PRIORIZAR MANUAIS FORMATO DIGITAL</t>
  </si>
  <si>
    <t>1000000</t>
  </si>
  <si>
    <t>JULHO/25</t>
  </si>
  <si>
    <t>002/2022</t>
  </si>
  <si>
    <t>PHOCUS SERVIÇOS E REPRESENTAÇÃO LTDA</t>
  </si>
  <si>
    <t xml:space="preserve"> - PROC. SEI N° 0014248-17.2023.6.18.8000LOCAÇÃO E MANUTENÇÃO DE MÁQUINAS FOTOCOPIADORAS</t>
  </si>
  <si>
    <t>4405</t>
  </si>
  <si>
    <t>SIM, RECICLAGEM</t>
  </si>
  <si>
    <t>2 MÁQUINAS</t>
  </si>
  <si>
    <t>NOV/24</t>
  </si>
  <si>
    <t>40/2024</t>
  </si>
  <si>
    <t>MECATRON TECNOLOGIA E SERVIÇOS</t>
  </si>
  <si>
    <t>MANUTENÇÃO - EQUIPAMENTOS DA GRÁFICA - PROC. SEI N° 0000950-21.2024..18.8000</t>
  </si>
  <si>
    <t>15792</t>
  </si>
  <si>
    <t>PARA OS RESÍDUOS RECICLÁVEIS DESTA CONTRATAÇÃO, SERÁ DADA A DESTINAÇÃO AMBIENTAL ADEQUADA, DE ACORDO COM OS PARCERIAS FORMALIZADAS PELO TRE-PI/  SERÁ BUSCADO A CADA ANO A REDUÇÃO DA UTILIZAÇÃO DOS PRODUTOS QUÍMICOS UTILIZADOS NAS MANUTENÇÕES PREVENTIVA E CORRETIVA DENTRO DAS DEPENDÊNCIAS DO TRIBUNAL, AFIM DE EVITAR DANOS A SAÚDE DOS SERVIDORES .</t>
  </si>
  <si>
    <t>EQUIPAMENTOS GRÁFICOS</t>
  </si>
  <si>
    <t>M</t>
  </si>
  <si>
    <t>ABRIL/25</t>
  </si>
  <si>
    <t>016/2024</t>
  </si>
  <si>
    <t>RMR GRÁFICA LTDA</t>
  </si>
  <si>
    <t>SERVIÇO DE CONFECÇÃO DE ADESIVOS E BANNERS- PROC. SEI N°  0017443-10.2023.6.18.8000</t>
  </si>
  <si>
    <t>18961</t>
  </si>
  <si>
    <t>SGP/ COEDE</t>
  </si>
  <si>
    <t xml:space="preserve">  M²</t>
  </si>
  <si>
    <t>SERVIÇO DE CONFECÇÃO DE ADESIVOS</t>
  </si>
  <si>
    <t>16/2023</t>
  </si>
  <si>
    <t>ENGLOBAK COMERCIO E SERVIÇO (EMILANE LIMA DA
SILVA ALENCAR LTDA)</t>
  </si>
  <si>
    <t>SERVIÇO DE GRAVAÇÃO DE CHAPA - CONTRATAÇÃO DIRETA -  PROC. SEI N° 0008370-48.2022.6.18.8000</t>
  </si>
  <si>
    <t>UNIDADE</t>
  </si>
  <si>
    <t>PRESTAÇÃO DOS SERVIÇOS DE GRAVAÇÃO DE CHAPAS DE ALUMÍNIO EM MONOCROMIA E POLICROMIA PARA IMPRESSÃO EM MÁQUINA OFF-SET.</t>
  </si>
  <si>
    <t>RESCINDIDO</t>
  </si>
  <si>
    <t>LIMPEZA</t>
  </si>
  <si>
    <t>47/2024</t>
  </si>
  <si>
    <t>DEDETIZACOES LTDA</t>
  </si>
  <si>
    <t>SERVIÇOS EVENTUAIS - CONTROLE DE PRAGAS (DEDETIZAÇÃO) - SEDE</t>
  </si>
  <si>
    <t>SIM, UTILIZAÇÃO DE MATERIAIS HOMOLOGADOS PELA ANVISA/  RESOLUÇÃO RDC N. 622, DE 9 DE MARÇO DE 2022</t>
  </si>
  <si>
    <t>MAIO/25</t>
  </si>
  <si>
    <t>48/2024</t>
  </si>
  <si>
    <t>MARANATA SERVIÇOS E MANUTENÇÃO LTDA</t>
  </si>
  <si>
    <t>SERVIÇOS EVENTUAIS - CONTROLE DE PRAGAS (DEDETIZAÇÃO) - CARTÓRIOS ELEITORAIS</t>
  </si>
  <si>
    <t>49/2024</t>
  </si>
  <si>
    <t>HN SAÚDE AMBIENTAL LTDA ME</t>
  </si>
  <si>
    <t>36/2021</t>
  </si>
  <si>
    <t>AÇÃO CONSULTORIA E SERVIÇOS LTDA – EPP</t>
  </si>
  <si>
    <t>SERVIÇOS TERCEIRIZADOS - LIMPEZA E CONSERVAÇÃO -  PROC. SEI N° 0011992-67.2024.6.18.8000</t>
  </si>
  <si>
    <t>SIM , VAGAS ESPECIAIS/ SELEÇÃO DE MATERIAIS RECICLÁVESIS</t>
  </si>
  <si>
    <t>JULHO/2025</t>
  </si>
  <si>
    <t>26/2023</t>
  </si>
  <si>
    <t>STERLIX AMBIENTAL PIAUÍ TRATAMENTO DE RESÍDUOS DE SAÚDE LTDA, IN</t>
  </si>
  <si>
    <t xml:space="preserve"> SERVIÇOS DE COLETA DOS RESÍDUOS SÓLIDOS DOS GRUPO A/E</t>
  </si>
  <si>
    <t>SIM, DEPOSITADO EM LOCAIS ESPECIALMENTE DESTINADOS.</t>
  </si>
  <si>
    <t>PROMOVER A SUSTENTABILIDADE, ACESSIBILIDADE E A INCLUSÃO</t>
  </si>
  <si>
    <t>MAIO/28</t>
  </si>
  <si>
    <t>010/2021</t>
  </si>
  <si>
    <t>RESOLVE LIMPEZA AMBIENTAL LTDA</t>
  </si>
  <si>
    <t xml:space="preserve"> SERVIÇOS DE COLETA DOS RESÍDUOS SÓLIDOS DOS GRUPO D</t>
  </si>
  <si>
    <t>FEV/25</t>
  </si>
  <si>
    <t>MANUTENÇÃO PREDIAL</t>
  </si>
  <si>
    <t>051/2022</t>
  </si>
  <si>
    <t>GRALHA ELEVADORES LTDA</t>
  </si>
  <si>
    <t>MANUTENÇÃO DE ELEVADORES</t>
  </si>
  <si>
    <t>SERVIÇOS PROFISSIONAIS - MANUTENÇÃO - ELEVADORES  EM 5 (CINCO) ELEVADORES E 1 (UMA) PLATAFORMA ELEVATÓRIA PARA PNE, INSTALADOS NAS UNIDADES EM TRE-PI EM TERESINA-PI - PROC. SEI N° 0010155-74.2024.6.18.8000</t>
  </si>
  <si>
    <t>2292</t>
  </si>
  <si>
    <t>JUL/25</t>
  </si>
  <si>
    <t>007/2023</t>
  </si>
  <si>
    <t>JUDAH SERVIÇOS DE ENGENHARIA LTDA</t>
  </si>
  <si>
    <t>SERVIÇOS TERCEIRIZADOS - MANUTENÇÃO PREDIAL - EQUIPE RESIDENTE E EVENTUAIS - PROC. SEI N° 0017441-40.2023.6.18.8000</t>
  </si>
  <si>
    <t>1627</t>
  </si>
  <si>
    <t>SIM. CRITÉRIOS DE SUSTENTABILIDADE CONSTANTES NO ETP, TR E EDITAL, INCLUSIVE COM  VAGAS DESTINADAS A CATEGORIAS ESPECIAIS (PROGRAMA TRANSFORMAÇÃO - RES. CNJ 497/2023)</t>
  </si>
  <si>
    <t>14/2024</t>
  </si>
  <si>
    <t>BRUNO ARAUJO DOS PASSOS (BEMFRIO)</t>
  </si>
  <si>
    <t>PRESTAÇÃO DOS SERVIÇOS DE MANUTENÇÃO PREVENTIVA E CORRETIVA EM SISTEMA DE AR - PROC. SEI N°  0013039-13.2023.6.18.8000
REFRIGERADO</t>
  </si>
  <si>
    <t>SIM. OBSERVAR A RESOLUÇÃO CONAMA Nº 20, DE 7 DE DEZEMBRO DE 1994. DECRETO N° 2.783, DE 1998, E RESOLUÇÃO CONAMA N° 267, DE 14/11/2000 E DEMAIS EXIGÊCNIA DOS ETP DOC. SEI N° 0001992424)</t>
  </si>
  <si>
    <t xml:space="preserve">PRESTAÇÃO DOS SERVIÇOS DE MANUTENÇÃO PREVENTIVA E CORRETIVA EM SISTEMA DE AR
REFRIGERADO SELF CONTAINED, MULTI SPLIT, PISO-TETO, AR CONDICIONADO TIPO SPLIT, AR CONDICIONADO TIPO JANELA, CORTINA DE AR, BEBEDOURO DE
ÁGUA DE PRESSÃO E GARRAFÃO, BEM COMO INSTALAÇÃO E DESINSTALAÇÃO DE SPLIT COM FORNECIMENTO DE PEÇAS E INSUMOS, REFERENTE AO ITEM 1
DO PROCEDIMENTO LICITATÓRIO Nº 13/2023.
</t>
  </si>
  <si>
    <t>018/2023</t>
  </si>
  <si>
    <t>EASWELL ENGENHARIA LTDA</t>
  </si>
  <si>
    <t>PRESTAÇÃO DOS SERVIÇOS DE MANUTENÇÃO PREVENTIVA E CORRETIVA EM SISTEMA DE AR - PROC. SEI N° 0002416-50.2024.6.18.8000</t>
  </si>
  <si>
    <t>SIM. CRITÉRIOS DE SUSTENTABILIDADE CONSTANTES NO ETP, TR E EDITAL.</t>
  </si>
  <si>
    <t xml:space="preserve">PRESTAÇÃO DOS SERVIÇOS DE MANUTENÇÃO PREVENTIVA E CORRETIVA EM SISTEMA DE AR
REFRIGERADO SELF CONTAINED, MULTI SPLIT, PISO-TETO, AR CONDICIONADO TIPO SPLIT, AR CONDICIONADO TIPO JANELA, CORTINA DE AR, BEBEDOURO DE
ÁGUA DE PRESSÃO E GARRAFÃO, BEM COMO INSTALAÇÃO E DESINSTALAÇÃO DE SPLIT COM FORNECIMENTO DE PEÇAS E INSUMOS, REFERENTE AOS ITENS 2,
3, 4, 5 E 6 DO PROCEDIMENTO LICITATÓRIO Nº 13/2023
</t>
  </si>
  <si>
    <t xml:space="preserve">027/2023 </t>
  </si>
  <si>
    <t>LUARA ROCHA MECÂNICA E
SERVIÇOS LTDA</t>
  </si>
  <si>
    <t>MANUTENÇÃO MÁQUINAS</t>
  </si>
  <si>
    <t>PRESTAÇÃO DOS SERVIÇOS DE MANUTENÇÃO PREVENTIVA E CORRETIVA EMPILHADEIRA - PROC. SEI N° 0008236-50.2024.6.18.8000</t>
  </si>
  <si>
    <t xml:space="preserve">O PRESENTE INSTRUMENTO TEM POR OBJETO A CONTRATAÇÃO DIRETA PARA PRESTAÇÃO DOS SERVIÇOS DE MANUTENÇÃO PREVENTIVA E CORRETIVA, COM O FORNECIMENTO DE PEÇAS, EM 2
(DUAS) EMPILHADEIRAS ELÉTRICAS E 4 (QUATRO) PALETEIRAS MANUAIS HIDRÁULICAS UTILIZADAS NA SEÇÃO DE VOTO INFORMATIZADO – SEVIN DO TRE-PI, COM FUNDAMENTO NO ART. 24, INCISO
V DA LEI 8.666/93.
</t>
  </si>
  <si>
    <t>PASSAGENS</t>
  </si>
  <si>
    <t>44/2024</t>
  </si>
  <si>
    <t>V &amp; P SERVICOS DE VIAGENS LTDA</t>
  </si>
  <si>
    <t>LOCOMOÇÃO</t>
  </si>
  <si>
    <t>PASSAGENS E DESPESAS COM LOCOMOÇÃO - PROC. SEI N° 0003524-17.2024.6.18.8000</t>
  </si>
  <si>
    <t>3.3.90.33</t>
  </si>
  <si>
    <t>PRESTAÇÃO DE SERVIÇOS DE AGENCIAMENTO DE VIAGENS</t>
  </si>
  <si>
    <t>MAIO/26</t>
  </si>
  <si>
    <t>SEGURANÇA</t>
  </si>
  <si>
    <t>52/2024</t>
  </si>
  <si>
    <t>CLA VIGILÂNCIA PRIVADA LTDA</t>
  </si>
  <si>
    <t>SERVIÇOS TERCEIRIZADOS - VIGILÂNCIA ARMADA - PROC. SEI N° 0006641-16.2024.6.18.8000</t>
  </si>
  <si>
    <t>17 POSTOS</t>
  </si>
  <si>
    <t>PRESTAÇÃO CONTINUADA DE SERVIÇOS  DE VIGILÂNCIA ARMADA E OPERADORES DE MONITORAMENTO DE CFTV</t>
  </si>
  <si>
    <t>APRIMORAR OS MECANISMOS DE TRANSPARÊNCIA, SEGURANÇA E ACESSO À INFORMAÇÃO</t>
  </si>
  <si>
    <t>JULHO/24</t>
  </si>
  <si>
    <t>TELEFONE/ÁGUA/LUZ</t>
  </si>
  <si>
    <t>SOMADATA INFORMÁTICA LTDA</t>
  </si>
  <si>
    <t>TELEFONE</t>
  </si>
  <si>
    <t xml:space="preserve">SERVIÇO TELEFÔNICO FIXO DE LONGA DISTÂNCIA INTRAREGIONAL
E INTER-REGIONAL DESTINADO ÀS UNIDADES DA JUSTIÇA ELEITORAL LOCALIZADAS EM TODO O TERRITÓRIO DO
ESTADO DO PIAUÍ.
</t>
  </si>
  <si>
    <t>26239</t>
  </si>
  <si>
    <t>SAOF / TELE</t>
  </si>
  <si>
    <t>30 MESES DE PRESTAÇÃO DE SERVIÇOS</t>
  </si>
  <si>
    <t>APERFEIÇOAR A COMUNICAÇÃO INTERNA E EXTERNA;</t>
  </si>
  <si>
    <t>003/2022</t>
  </si>
  <si>
    <t>TELEFÔNICA BRASIL S/A</t>
  </si>
  <si>
    <t>SERVIÇOS DE TELEFONIA E INTERNET MÓVEL</t>
  </si>
  <si>
    <t>MINUTOS ILIMITADOS E FRANQUIA DE DADOS DE 5 G</t>
  </si>
  <si>
    <t>42/2024</t>
  </si>
  <si>
    <t>MATERIAL - PEÇAS PARA CENTRAL TELEFÔNICA- PROC. SEI N° 0010691-85.2024.6.18.8000</t>
  </si>
  <si>
    <t>12645</t>
  </si>
  <si>
    <t>12 MESES DE MANUTENÇÕES</t>
  </si>
  <si>
    <t>ABR/25</t>
  </si>
  <si>
    <t>14/2022</t>
  </si>
  <si>
    <t>PRESTAÇÃO DOS SERVIÇOS DE LOCAÇÃO DE UMA CENTRAL TELEFÔNICA PABX DO TIPO HÍBRIDA E CENTO E UM APARELHOS TELEFÔNICOS DO TIPO IP, INCLUINDO INSTALAÇÃO, MANUTENÇÃO CORRETIVA E PREVENTIVA, SERVIÇOS OCASIONAIS, FORNECIMENTO E SUBSTITUIÇÃO DE PEÇAS E DE MATERIAIS.</t>
  </si>
  <si>
    <t>SAOF/TELE</t>
  </si>
  <si>
    <t>1 CENTRAL + 101 APARELHOS TELEFÔNICOS - LOCAÇÃO 30 MESES</t>
  </si>
  <si>
    <t>FEV/27</t>
  </si>
  <si>
    <t>50/2022</t>
  </si>
  <si>
    <t>BRISANET SERVICOS DE TELECOMUNICAÇÕES</t>
  </si>
  <si>
    <t>PRESTAÇÃO DOS SERVIÇOS DE TELEFONIA FIXA COMUTADA LOCAL E 0800 DESTINADOS À SEDE DO TRE-PI.</t>
  </si>
  <si>
    <t>12 MESES DE PRESTAÇÃO DE SERVIÇOS</t>
  </si>
  <si>
    <t>SET/24</t>
  </si>
  <si>
    <t>28/2023</t>
  </si>
  <si>
    <t>BRISANET SERVICOS DE TELECOMUNICACOES S.A</t>
  </si>
  <si>
    <t>PRESTAÇÃO DOS SERVIÇOS DE TELEFONIA FIXA COMUTADA LOCAL E 0800 PARA O FÓRUM ELEITORAL DE TERESINA - PIAUÍ.</t>
  </si>
  <si>
    <t>DEZ/25</t>
  </si>
  <si>
    <t>24NE272 E 456</t>
  </si>
  <si>
    <t>ÁGUAS DE TERESINA</t>
  </si>
  <si>
    <t>ÁGUA</t>
  </si>
  <si>
    <t>SERVIÇOS EXCLUSIVOS - ÁGUA E ESGOTO</t>
  </si>
  <si>
    <t>19526</t>
  </si>
  <si>
    <t>M³/M</t>
  </si>
  <si>
    <t>DEZ</t>
  </si>
  <si>
    <t>24NE000273 E 457</t>
  </si>
  <si>
    <t>AGESPISA</t>
  </si>
  <si>
    <t>SERVIÇOS EXCLUSIVOS - ÁGUA E ESGOTO - CARTÓRIOS ELEITORAIS (CONTA AGRUPADA)</t>
  </si>
  <si>
    <t>24NE000274</t>
  </si>
  <si>
    <t>SAAE - OEIRAS</t>
  </si>
  <si>
    <t>05ª/94ª ZES-OEIRAS</t>
  </si>
  <si>
    <t>24NE000271</t>
  </si>
  <si>
    <t>SAAE - CAMPO MAIOR</t>
  </si>
  <si>
    <t>07ª/96ª ZES-CAMPO MAIOR</t>
  </si>
  <si>
    <t>21CT0014</t>
  </si>
  <si>
    <t>EQUATORIAL PIAUÍ DISTRIBUIDORA DE ENERGIA S. A.</t>
  </si>
  <si>
    <t>LUZ</t>
  </si>
  <si>
    <t>CONTRATAÇÃO DIRETA DE SERVIÇOS DE USO E COMPRA DE ENERGIA ELÉTRICA PELA EQUATORIAL PIAUÍ DISTRIBUIDORA DE ENERGIA S.A, SEGUNDO A ESTRUTURA TARIFÁRIA HOROSSAZONAL VERDE (CÓDIGO ÚNICO N.º 1.495809-0), PARA O FÓRUM ELEITORAL DE TERESINA - PI, LOCALIZADO NA AV. MARECHAL CASTELO BRANCO, Nº 1377, BAIRRO ILHOTAS, CEP: 64.014-058, TERESINA - PI.</t>
  </si>
  <si>
    <t>4120</t>
  </si>
  <si>
    <t>180 KW</t>
  </si>
  <si>
    <t>21CT0013</t>
  </si>
  <si>
    <t>CONTRATAÇÃO DIRETA DE SERVIÇOS DE USO E COMPRA DE ENERGIA ELÉTRICA PELA EQUATORIAL PIAUÍ DISTRIBUIDORA DE ENERGIA S.A, SEGUNDO A ESTRUTURA TARIFÁRIA HOROSSAZONAL VERDE, ANEXO DA SEDE</t>
  </si>
  <si>
    <t>300 KW</t>
  </si>
  <si>
    <t>21CT0015</t>
  </si>
  <si>
    <t>CONTRATAÇÃO DIRETA DE SERVIÇOS DE USO E COMPRA DE ENERGIA ELÉTRICA PELA EQUATORIAL PIAUÍ DISTRIBUIDORA DE ENERGIA S.A, SEGUNDO A ESTRUTURA TARIFÁRIA HOROSSAZONAL VERDE (CÓDIGO ÚNICO Nº  1128541-9), PARA O FÓRUM ELEITORAL DA CIDADE DE PICOS-PI, SITUADO NA RUA PORFÍRIO BISPO DE SOUSA, S/N, BAIRRO DNER.</t>
  </si>
  <si>
    <t>30 KW</t>
  </si>
  <si>
    <t>24NE270 E 450</t>
  </si>
  <si>
    <t>CONTRATAÇÃO DE EMPRESA PARA PRESTAÇÃO DE SERVIÇOS DE FORNECIMENTO DE ENERGIA ELÉTRICA PARA OS CARTÓRIOS E POSTOS DE ATENDIMENTO ELEITORAIS DO INTERIOR DO ESTADO DO PIAUÍ, COM EXCEÇÃO DA 10ª, 28ª E 62ª ZE (PICOS-PI), ARQUIVO E DEPÓSITO DE ALMOXARIFADO DO TRE-PI.</t>
  </si>
  <si>
    <t>KW</t>
  </si>
  <si>
    <t>CONTRATAÇÃO DE SERVIÇO DE FORNECIMENTO DE ENERGIA ELÉTRICA PELA EQUATORIAL
PIAUÍ DISTRIBUIDORA DE ENERGIA S.A, SEGUNDO A ESTRUTURA TARIFÁRIA HOROSSAZONAL
VERDE (CÓDIGO ÚNICO Nº 095116-1), PARA O EDIFÍCIO-SEDE DO TRE-PI, SITUADO NA PRAÇA DES.
EDGAR NOGUEIRA, S/Nº</t>
  </si>
  <si>
    <t>200 KW</t>
  </si>
  <si>
    <t>41/2024</t>
  </si>
  <si>
    <t>CONTRATAÇÃO DE SERVIÇO DE FORNECIMENTO DE ENERGIA ELÉTRICA PELA EQUATORIALDORA DE ENERGIA S.A, SEGUNDO A ESTRUTURA TARIFÁRIA HOROSSAZONAL VERDE (CÓDIGO ÚNICO Nº   1000005704,), PARA DATACENTER.</t>
  </si>
  <si>
    <t>200 KM</t>
  </si>
  <si>
    <t>LIBRAS</t>
  </si>
  <si>
    <t>011/2023</t>
  </si>
  <si>
    <t>R. T. ESTRELA ASSESSORIA EM GESTÃO E CONSULTORIA ESPECIALIZADA</t>
  </si>
  <si>
    <t>COMUNICAÇÃO</t>
  </si>
  <si>
    <t xml:space="preserve">SERVIÇOS DE TRADUÇÃO/INTERPRETAÇÃO DE LIBRAS - PROC. SEI N° 0016766-14.2022.6.18.8000
</t>
  </si>
  <si>
    <t>SIM , ACESSIBILIDADE</t>
  </si>
  <si>
    <t>353  HORAS</t>
  </si>
  <si>
    <t xml:space="preserve">SERVIÇOS DE
TRADUÇÃO/INTERPRETAÇÃO DE
LIBRAS / LEGENDA E AUDIODESCRIÇÃO
</t>
  </si>
  <si>
    <t>JAN25</t>
  </si>
  <si>
    <t>ESTAGIÁRIOS</t>
  </si>
  <si>
    <t>94/2020</t>
  </si>
  <si>
    <t>USINA DE TALENTOS, TREINAMENTO E DESENVOLVIMENTO PROFISSIONAL LTDA.</t>
  </si>
  <si>
    <t>PRESTAÇÃO DE SERVIÇOS DE AGENTE DE INTEGRAÇÃO PARA OPERACIONALIZAÇÃO DE PROGRAMA DE ESTÁGIO DE ESTUDANTES - PROC. SEI DA PRORROGAÇÃO N° 0011990-97.2024.6.18.8000</t>
  </si>
  <si>
    <t>PRESTAÇÃO DE SERVIÇOS DE AGENTE DE INTEGRAÇÃO PARA OPERACIONALIZAÇÃO DE PROGRAMA DE ESTÁGIO DE ESTUDANTES</t>
  </si>
  <si>
    <t>,</t>
  </si>
  <si>
    <t>NE 000338/2024</t>
  </si>
  <si>
    <t>BRASIL SEG COMPANHIA DE SEGURPS</t>
  </si>
  <si>
    <t>SEGURO DE VIDA</t>
  </si>
  <si>
    <t>SECADO</t>
  </si>
  <si>
    <t>CONTRATAÇÃO DE SEGURO DE VIDA PARA ESTAGIÁRIOS DE PÓS-GRADUAÇÃO (8 VIDAS)</t>
  </si>
  <si>
    <t>-</t>
  </si>
  <si>
    <t>12/2023</t>
  </si>
  <si>
    <t xml:space="preserve">GLOBALTEC COMERCIO E SERVICOS ODONTO HOSPITALARES LTDA, </t>
  </si>
  <si>
    <t>SERVIÇOS DE MANUTENÇÃO - PROC. SEI N°  0008903-07.2022.6.18.8000</t>
  </si>
  <si>
    <t>33.90.39.17.0010</t>
  </si>
  <si>
    <t>SIM</t>
  </si>
  <si>
    <t>MANUTENÇÃO E CONSERVAÇÃO DOS GABINETES ODONTOLÓGICOS</t>
  </si>
  <si>
    <t>13/04/2024 - NOVA PROC. SEI N° PRORROGAÇÃO 0008216-59.2024.6.18.8000</t>
  </si>
  <si>
    <t>46/2023</t>
  </si>
  <si>
    <t>SCOPI SISTEMAS LTDA</t>
  </si>
  <si>
    <t>SISTEMA DE GERENCIAMENTO DE ESTRATÉGIA E PROJETO</t>
  </si>
  <si>
    <t>SETEMBRO</t>
  </si>
  <si>
    <t>TOTAL</t>
  </si>
  <si>
    <t>CONTRATAÇÕES NÃO RENOVÁVEIS EM 2025</t>
  </si>
  <si>
    <t>IMPACTO FINANCEIRO EM 2024</t>
  </si>
  <si>
    <t>25/2024</t>
  </si>
  <si>
    <t>MACIEL CONSULTORES</t>
  </si>
  <si>
    <t>AUDITORIA EXTERNA</t>
  </si>
  <si>
    <t>SERVIÇO DE AUDITORIA EXTERNA PARA EXAME E VALIDAÇÃO DA ORGANIZAÇÃO, CONDUÇÃO E CONCLUSÃO DOS TRABALHOS RELATIVOS AO TESTE DE INTEGRIDADE REFERENTES ÀS ELEIÇÕES MUNICIPAIS 2024 .</t>
  </si>
  <si>
    <t>SERVIÇO DE AUDITORIA EXTERNA PARA EXAME E VALIDAÇÃO DA ORGANIZAÇÃO, CONDUÇÃO E CONCLUSÃO DOS TRABALHOS RELATIVOS AO TESTE DE INTEGRIDADE REFERENTES ÀS ELEIÇÕES MUNICIPAIS 2024.</t>
  </si>
  <si>
    <t>ALINHA-SE AO O PLANEJAMENTO ESTRATÉGICO DESTE TRIBUNAL, ESPECIALMENTE NO QUE DIZ RESPEITO A ASSEGURAR UM PROCESSO ELEITORAL LEGÍTIMO, SEGURO E TRANSPARENTE.</t>
  </si>
  <si>
    <t>034/2024</t>
  </si>
  <si>
    <t>EMPORIO EVENTUALL LTDA</t>
  </si>
  <si>
    <t>EVENTOS</t>
  </si>
  <si>
    <t>SERVIÇOS DE CERIMONIAL, QUANDO DA SESSÃO SOLENE DE DIPLOMAÇÃO DOS ELEITOS NAS ELEIÇÕES MUNICIPAIS DE 2024.</t>
  </si>
  <si>
    <t>CPC</t>
  </si>
  <si>
    <t>062/2022</t>
  </si>
  <si>
    <t>REAL ENERGY LTDA</t>
  </si>
  <si>
    <t>CABEAMENTO ESTRUTURAL</t>
  </si>
  <si>
    <t xml:space="preserve">PRESTAÇÃO DOS SERVIÇOS DE MODERNIZAÇÃO DO CABEAMENTO
ESTRUTURADO (DADOS, VOZ E VÍDEO) E DO SISTEMA ELÉTRICO DE BAIXA E MÉDIA TENSÃO PARA A SEDE E ANEXOS DO
TRE-PI.
</t>
  </si>
  <si>
    <t>DOD</t>
  </si>
  <si>
    <t>EXERCÍCIO</t>
  </si>
  <si>
    <t>CATMAT/CATSEV</t>
  </si>
  <si>
    <t>QUANTIDADE</t>
  </si>
  <si>
    <t>ESTIMATIVA DO VALOR</t>
  </si>
  <si>
    <t>DATA ESTIMADA PARA CONTRATAÇÃO</t>
  </si>
  <si>
    <t xml:space="preserve">MANUTENÇÃO CORETIVA E PREVENTIVA - PLACAS FOTOVOTAICAS - DOD N° 0002194493 </t>
  </si>
  <si>
    <t>CONTRATAÇÃO DE SERVIÇOS DE MANUTENÇÃO PREVENTIVA,
PREDITIVA E CORRETIVA CONTINUANA PARA SISTEMAS
FOTOVOLTAICOS INSTALADOS NAS EDIFICAÇÕES DO TRE-PI</t>
  </si>
  <si>
    <t>SEAPT/ENARQ</t>
  </si>
  <si>
    <t>ALINHA-SE AO O PLANEJAMENTO ESTRATÉGICO DESTE TRIBUNAL, ESPECIALMENTE NO QUE DIZ RESPEITO A APRIMORAR A INFRAESTRUTURA DA JUSTIÇA ELEITORAL.</t>
  </si>
  <si>
    <t>ATÉ DEZ/2025</t>
  </si>
  <si>
    <t>OUTUBRO/2024</t>
  </si>
  <si>
    <t>EXECUÇÃO DE PROJETO EXECUTIVO DE PREVENÇÃO E COMBATE A INCÊNDIO E PÂNICO - DOD N° 0002249522</t>
  </si>
  <si>
    <t>EXECUÇÃO DE PROJETO EXECUTIVO DE PREVENÇÃO E COMBATE A INCÊNDIO E PÂNICO A FIM DE ADEQUAR OS PRÉDIOS SEDE E ANEXO DO TRE-PI À LEGISLAÇÃO DO CORPO DE BOMBEIROS-PI</t>
  </si>
  <si>
    <t>ABRIL/2025</t>
  </si>
  <si>
    <t>SERVIÇO DE CONFECÇÃO DE CRACHÁS PARA SERVIDORES E COLABORADORES - PROC. SEI N° 0000916-46.2024.6.18.8000</t>
  </si>
  <si>
    <t>GRÁFICOS</t>
  </si>
  <si>
    <t>SERVIÇO DE CONFECÇÃO DE CRACHÁS PARA SERVIDORES E COLABORADORES</t>
  </si>
  <si>
    <t>SEREF/SECOM</t>
  </si>
  <si>
    <t>ALINHA-SE AO O PLANEJAMENTO ESTRATÉGICO DESTE TRIBUNAL, ESPECIALMENTE NO QUE DIZ RESPEITO A APRIMORAR A COMUNICAÇÃO INTERNA E EXTERNA.</t>
  </si>
  <si>
    <t>ATÉ FEV/2025</t>
  </si>
  <si>
    <t>ABRIL/2024</t>
  </si>
  <si>
    <t>FORNECIMENTO DE VACINA CONTRA A INFLUENZA, COM GESTO VACINAL - DOD N° 0002271635</t>
  </si>
  <si>
    <t>ASSISTÊNCIA SAÚDE</t>
  </si>
  <si>
    <t xml:space="preserve"> CONTRATAÇÃO DE EMPRESA ESPECIALIZADA EM IMUNIZAÇÃO PARA O FORNECIMENTO DE VACINA CONTRA A INFLUENZA, COM GESTO VACINAL</t>
  </si>
  <si>
    <t>ATÉ OUT/25</t>
  </si>
  <si>
    <t>OUTUBRO/24</t>
  </si>
  <si>
    <t>OBS.:</t>
  </si>
  <si>
    <r>
      <rPr>
        <sz val="11"/>
        <color rgb="FF000000"/>
        <rFont val="Calibri"/>
        <family val="2"/>
        <charset val="1"/>
      </rPr>
      <t xml:space="preserve">* GRAU DE PRIORIDADE GRADUADO EM : </t>
    </r>
    <r>
      <rPr>
        <b/>
        <sz val="11"/>
        <color rgb="FF000000"/>
        <rFont val="Calibri"/>
        <family val="2"/>
        <charset val="1"/>
      </rPr>
      <t xml:space="preserve">ALTO/MÉDIO/BAIXO </t>
    </r>
    <r>
      <rPr>
        <sz val="11"/>
        <color rgb="FF000000"/>
        <rFont val="Calibri"/>
        <family val="2"/>
        <charset val="1"/>
      </rPr>
      <t xml:space="preserve">- CONFORME RESOLUÇÃO CNJ Nº 347/2020 </t>
    </r>
    <r>
      <rPr>
        <b/>
        <sz val="11"/>
        <color rgb="FF000000"/>
        <rFont val="Calibri"/>
        <family val="2"/>
        <charset val="1"/>
      </rPr>
      <t>ALTO</t>
    </r>
    <r>
      <rPr>
        <sz val="11"/>
        <color rgb="FF000000"/>
        <rFont val="Calibri"/>
        <family val="2"/>
        <charset val="1"/>
      </rPr>
      <t xml:space="preserve"> - SERVIÇOS CONTINUADOS; </t>
    </r>
    <r>
      <rPr>
        <b/>
        <sz val="11"/>
        <color rgb="FF000000"/>
        <rFont val="Calibri"/>
        <family val="2"/>
        <charset val="1"/>
      </rPr>
      <t>MÉDIO</t>
    </r>
    <r>
      <rPr>
        <sz val="11"/>
        <color rgb="FF000000"/>
        <rFont val="Calibri"/>
        <family val="2"/>
        <charset val="1"/>
      </rPr>
      <t xml:space="preserve"> -SERVIÇOS DE APOIO;</t>
    </r>
    <r>
      <rPr>
        <b/>
        <sz val="11"/>
        <color rgb="FF000000"/>
        <rFont val="Calibri"/>
        <family val="2"/>
        <charset val="1"/>
      </rPr>
      <t xml:space="preserve"> BAIXO</t>
    </r>
    <r>
      <rPr>
        <sz val="11"/>
        <color rgb="FF000000"/>
        <rFont val="Calibri"/>
        <family val="2"/>
        <charset val="1"/>
      </rPr>
      <t>- SERVIÇOS ACESSÓRIOS</t>
    </r>
  </si>
  <si>
    <t>* INÍCIO DO FLUXO REFERE-SE A DATA DE ÍNICIO PROCESSO DE CONTRATAÇÃO</t>
  </si>
  <si>
    <t>* IMPACTO FINANCEIRO ESPECÍFICO DECORRENTE DA VIGÊNCIA DO CONTRATO EM 2025</t>
  </si>
  <si>
    <t>DEMANDAS AQUISIÇÕES</t>
  </si>
  <si>
    <t>BENS DE CONSUMO</t>
  </si>
  <si>
    <t>CÓDIGO DO ITEM</t>
  </si>
  <si>
    <t>QTD</t>
  </si>
  <si>
    <t>JUSTIFICATIVA / ALINHAMENTO AO 
PLANEJAMENTO ESTRATÉGICO</t>
  </si>
  <si>
    <t>HÁ POSSIBILIDADE DE COMPRA COMPARTILHADA?</t>
  </si>
  <si>
    <t>VALOR CONTRATADO</t>
  </si>
  <si>
    <t>DATA DE PREVISÃO DE AQUISIÇÃO</t>
  </si>
  <si>
    <t>DOC. SEI 0002267002</t>
  </si>
  <si>
    <t>ADEQ. DE IMÓVEIS ÀS NORMAS DE SEGURANÇA E COMBATE A INCÊNDIO</t>
  </si>
  <si>
    <t>RECARGA EXTINTOR TIPO  CO2</t>
  </si>
  <si>
    <t>SERSIN</t>
  </si>
  <si>
    <t>RECARGA EXTINTOR CO2 6KG</t>
  </si>
  <si>
    <t>MATERIAIS PARA ADEQUAÇÃO AS NORMAS DE SEGURANÇA E COMBATE A INCÊNDIO  DA SEDE E DO TRE-PI E ZONAS ELEITORAIS DA CAPITAL E INTERIOR.ENCARTADA NO DOC, SEI 0002267002 / APRIMORAR A GOVERNANÇA, GESTÃO E INFRAESTRUTURA</t>
  </si>
  <si>
    <t>NÃO</t>
  </si>
  <si>
    <t>SIM.MATERIAIS PARA ADEQUAÇÃO AS NORMAS DE SEGURANÇA E COMBATE A INCÊNDIO  DA SEDE E DO TRE-PI E ZONAS ELEITORAIS DA CAPITAL E INTERIOR</t>
  </si>
  <si>
    <t>ATÉ NOV/2025</t>
  </si>
  <si>
    <t>RECARGA DE EXTINTOR H2O</t>
  </si>
  <si>
    <t>RECARGA EXTINTOR H2O 10L</t>
  </si>
  <si>
    <t>MANUTENÇÃO E CONSERVAÇÃO DE BENS IMÓVEIS</t>
  </si>
  <si>
    <t xml:space="preserve">KIT DE FERRAMENTAS </t>
  </si>
  <si>
    <t>SEAPT</t>
  </si>
  <si>
    <t>KIT DE FERRAMENTAS COM 5 UN</t>
  </si>
  <si>
    <t>MATERIAIS PARA MANUTENÇÃO, CONSERVAÇÃO DE MÁQUINAS E EQUIPAMENTOS DAS INSTALAÇÕES FÍSICAS E MOBILIÁRIO DA SEDE E DO TRE-PI E ZONAS ELEITORAIS DA CAPITAL E INTERIOR.ENCARTADA NO DOC, SEI 0002267002 / APRIMORAR A GOVERNANÇA, GESTÃO E INFRAESTRUTURA</t>
  </si>
  <si>
    <t>SIM.MATERIAIS PARA MANUTENÇÃO, CONSERVAÇÃO DE MÁQUINAS E EQUIPAMENTOS DAS INSTALAÇÕES FÍSICAS E MOBILIÁRIO DA SEDE E DO TRE-PI E ZONAS ELEITORAIS DA CAPITAL E INTERIOR</t>
  </si>
  <si>
    <t>APARELHO SANITÁRIO</t>
  </si>
  <si>
    <t>APARELHO SANITÁRIO 70X40CM</t>
  </si>
  <si>
    <t>CONEXÕES HIDRAULICAS</t>
  </si>
  <si>
    <t>CONEXÃO HIDRAULICA TUBULAR</t>
  </si>
  <si>
    <t>MANGUEIRA HIDRAULICA</t>
  </si>
  <si>
    <t>MANGUEIRA HIDRAULICA MÉDIA PRESSÃO</t>
  </si>
  <si>
    <t>MATERIAIS DE CONSUMO – TIC</t>
  </si>
  <si>
    <t>EMBALAGEM PARA MEMÓRIA DE RESULTADO</t>
  </si>
  <si>
    <t>BENS DE TI DESTINADOS AO ATENDIMENTO DAS UNIDADES DA SEDE DO TRE-PI  E ZONAS ELEITORAIS DA CAPITAL E INTERIOR.ENCARTADA NO DOC, SEI 0002267002 / APRIMORAR A GOVERNANÇA, GESTÃO E INFRAESTRUTURA</t>
  </si>
  <si>
    <t>SIM. BENS DE TI DESTINADOS AO ATENDIMENTO DAS UNIDADES DA SEDE DO TRE-PI  E ZONAS ELEITORAIS DA CAPITAL E INTERIOR.</t>
  </si>
  <si>
    <t>EMBALAGEM PARA FLASH CARDS</t>
  </si>
  <si>
    <t>ALCOOL ISOPROPILICO</t>
  </si>
  <si>
    <t>ÁLCOOL 70%</t>
  </si>
  <si>
    <t>TIRA GRUDE</t>
  </si>
  <si>
    <t>CABO FLAT DO SCANNER DA IMPRESSORA SAMSUNG SCX-56</t>
  </si>
  <si>
    <t>CABO FLAT DO SCANNER DA IMPRESSORA SAMSUNG M-4070</t>
  </si>
  <si>
    <t>ROLETE DE ENTRADA SAMSUNG M4070FR</t>
  </si>
  <si>
    <t>ROLETE RETARDO SAMSUNG M4070</t>
  </si>
  <si>
    <t>TESTADOR DE CABO DE REDE</t>
  </si>
  <si>
    <t>ALICATE DE CRIMPAGEM RJ45</t>
  </si>
  <si>
    <t>SSD 240GB SATA II</t>
  </si>
  <si>
    <t>MEMORIA RAM 4GB NOTEBOOK SODIMM 1333MHZ</t>
  </si>
  <si>
    <t>BATERIA COMPATÍVEL COM NOTEBOOK HP PROBOOK 4430S</t>
  </si>
  <si>
    <t>SSD 240GB SATA III</t>
  </si>
  <si>
    <t>1OO</t>
  </si>
  <si>
    <t>FITA PARA IMPRESSORA</t>
  </si>
  <si>
    <t>FITA  DESTINADOS AO ATENDIMENTO DAS UNIDADES DA SEDE DO TRE-PI  E ZONAS ELEITORAIS DA CAPITAL E INTERIOR.ENCARTADA NO DOC, SEI 0002267002 / APRIMORAR A GOVERNANÇA, GESTÃO E INFRAESTRUTURA</t>
  </si>
  <si>
    <t>SIM. FITA  DESTINADOS AO ATENDIMENTO DAS UNIDADES DA SEDE DO TRE-PI  E ZONAS ELEITORAIS DA CAPITAL E INTERIOR.</t>
  </si>
  <si>
    <t>TONER PARA IMPRESSORA</t>
  </si>
  <si>
    <t>TONER 205</t>
  </si>
  <si>
    <t>SEALP</t>
  </si>
  <si>
    <t>TONER PARA IMPRESSORA SAMSUNG M4070FR(REF. MLT-D203U)</t>
  </si>
  <si>
    <t>TONERS  DESTINADOS AO ATENDIMENTO DAS UNIDADES DA SEDE DO TRE-PI  E ZONAS ELEITORAIS DA CAPITAL E INTERIOR.ENCARTADA NO DOC, SEI 0002267002 / APRIMORAR A GOVERNANÇA, GESTÃO E INFRAESTRUTURA</t>
  </si>
  <si>
    <t>SIM. TONERS  DESTINADOS AO ATENDIMENTO DAS UNIDADES DA SEDE DO TRE-PI  E ZONAS ELEITORAIS DA CAPITAL E INTERIOR.</t>
  </si>
  <si>
    <t>TONER 203</t>
  </si>
  <si>
    <t>TONER PARA IMPRESSORA SAMSUNG SCX-5637FR / ML 3710NDM4070FR(REF. MLT-D205E)</t>
  </si>
  <si>
    <t xml:space="preserve">BATERIAS PARA NOBREAK </t>
  </si>
  <si>
    <t>BATERIAS PARA NOBREAK EM LITIO</t>
  </si>
  <si>
    <t>BATERIAS PARA NOBREAK UTILIZADOS PELA STI PARA DEMANDAS DO SETOR E DAS ZONAS E SEDE DO TRIBUNAL.ENCARTADA NO DOC, SEI 0002267002 / APRIMORAR A GOVERNANÇA, GESTÃO E INFRAESTRUTURA</t>
  </si>
  <si>
    <t>SIM. BATERIAS PARA NOBREAK UTILIZADOS PELA STI PARA DEMANDAS DO SETOR E DAS ZONAS E SEDE DO TRIBUNAL.</t>
  </si>
  <si>
    <t xml:space="preserve">MATERIAL ELÉTRICO E ELETRÔNICO </t>
  </si>
  <si>
    <t xml:space="preserve">LAMPADA LED BULBO </t>
  </si>
  <si>
    <t>ENARQ</t>
  </si>
  <si>
    <t>LAMPADA LED BULBO 10W</t>
  </si>
  <si>
    <t>DEMANDAS DAS DIVERSAS UNIDADES DA JUSTIÇA ELEITORAL INCLUINDO  SEDE DO TRE-PI  E ZONAS ELEITORAIS DA CAPITAL E INTERIOR.ENCARTADA NO DOC, SEI 0002267002 / APRIMORAR A GOVERNANÇA, GESTÃO E INFRAESTRUTURA</t>
  </si>
  <si>
    <t>SIM.DEMANDAS DAS DIVERSAS UNIDADES DA JUSTIÇA ELEITORAL INCLUINDO  SEDE DO TRE-PI  E ZONAS ELEITORAIS DA CAPITAL E INTERIOR.</t>
  </si>
  <si>
    <t>LAMPADA LED BULBO</t>
  </si>
  <si>
    <t xml:space="preserve">LAMPADA LED BULBO 15W </t>
  </si>
  <si>
    <t xml:space="preserve">CABO FLEX COAXIAL </t>
  </si>
  <si>
    <t>CABO FLEX COAXIAL 4,0MM AZUL ROLO 100M</t>
  </si>
  <si>
    <t xml:space="preserve">CABO ELÉTRICO </t>
  </si>
  <si>
    <t>CABO ELÉTRICO 2,5 MM PRETO ROLO 100M</t>
  </si>
  <si>
    <t>CAPACITOR 03 MF</t>
  </si>
  <si>
    <t>CAPACITOR 04 MF</t>
  </si>
  <si>
    <t>CAPACITOR 08 MF</t>
  </si>
  <si>
    <t>CAPACITOR 30 MF</t>
  </si>
  <si>
    <t>CHAVE SELETORA</t>
  </si>
  <si>
    <t xml:space="preserve">GÊNEROS DE ALIMENTAÇÃO </t>
  </si>
  <si>
    <t>AÇUCAR</t>
  </si>
  <si>
    <t>AÇUCAR CRISTAL 1KG</t>
  </si>
  <si>
    <t>GÊNEROS DE ALIMENTAÇÃO  UTILIZADOS NAS ATIVIDADES DE SECRETARIA E ZONAS ELEITORAIS DESTE TRIBUNAL, INCLUSIVE ADQUIRIDOS POR SUPRIMENTO DE FUNDOS.ENCARTADA NO DOC, SEI 0002267002 / APRIMORAR A GOVERNANÇA, GESTÃO E INFRAESTRUTURA</t>
  </si>
  <si>
    <t>SIM. GÊNEROS DE ALIMENTAÇÃO  UTILIZADOS NAS ATIVIDADES DE SECRETARIA E ZONAS ELEITORAIS DESTE TRIBUNAL, INCLUSIVE ADQUIRIDOS POR SUPRIMENTO DE FUNDOS</t>
  </si>
  <si>
    <t>CAFÉ</t>
  </si>
  <si>
    <t>CAFÉ SUPERIOR TORRADO EMOÍDO, VÁCUO, 250G, ARÁBICO</t>
  </si>
  <si>
    <t>ADOÇANTE</t>
  </si>
  <si>
    <t>ADOÇANTE SUCRALOSE FRASCO</t>
  </si>
  <si>
    <t>CHÁ</t>
  </si>
  <si>
    <t>CHÁ DE MAÇA CX 10 UN</t>
  </si>
  <si>
    <t xml:space="preserve">ÁGUA MINERAL </t>
  </si>
  <si>
    <t>ÁGUA MINERAL</t>
  </si>
  <si>
    <t>AGUA MINERAL 20 L SEM VASILHAME</t>
  </si>
  <si>
    <t>AGUA MINERAL  UTILIZADOS NAS ATIVIDADES DE SECRETARIA E ZONAS ELEITORAIS DESTE TRIBUNAL, INCLUSIVE ADQUIRIDOS POR SUPRIMENTO DE FUNDOS.ENCARTADA NO DOC, SEI 0002267002 / APRIMORAR A GOVERNANÇA, GESTÃO E INFRAESTRUTURA</t>
  </si>
  <si>
    <t>SIM. AGUA MINERAL  UTILIZADOS NAS ATIVIDADES DE SECRETARIA E ZONAS ELEITORAIS DESTE TRIBUNAL, INCLUSIVE ADQUIRIDOS POR SUPRIMENTO DE FUNDOS</t>
  </si>
  <si>
    <t xml:space="preserve">MATERIAL DE ACONDICIONAMENTO E EMBALAGEM </t>
  </si>
  <si>
    <t>CAIXA DE PAPELÃO GRANDE</t>
  </si>
  <si>
    <t>CAIXA DE PAPELÃO GRANDE TIMBRADA</t>
  </si>
  <si>
    <t>MATERIAIS DE ACONDICIONAMENTO E EMBALAGEM UTILIZADOS NAS ATIVIDADES DE SECRETARIA E ZONAS ELEITORAIS DESTE TRIBUNAL, INCLUSIVE ADQUIRIDOS POR SUPRIMENTO DE FUNDOS.ENCARTADA NO DOC, SEI 0002267002 / APRIMORAR A GOVERNANÇA, GESTÃO E INFRAESTRUTURA</t>
  </si>
  <si>
    <t>SIM. MATERIAIS DE ACONDICIONAMENTO E EMBALAGEM UTILIZADOS NAS ATIVIDADES DE SECRETARIA E ZONAS ELEITORAIS DESTE TRIBUNAL, INCLUSIVE ADQUIRIDOS POR SUPRIMENTO DE FUNDOS</t>
  </si>
  <si>
    <t>CAIXA DE PAPELÃO MÉDIA</t>
  </si>
  <si>
    <t>CAIXA DE PAPELÃO MÉDIA TIMBRADA</t>
  </si>
  <si>
    <t>CAIXA DE PAPELÃO  PEQUENA</t>
  </si>
  <si>
    <t>CAIXA DE PAPELÃO PEQUENA TIMBRADA</t>
  </si>
  <si>
    <t xml:space="preserve">MATERIAL DE LIMPEZA E PRODUTOS DE HIGIENIZAÇÃO </t>
  </si>
  <si>
    <t>PAPEL TOALHA</t>
  </si>
  <si>
    <t>PAPELL TOALHA PC 1000UN</t>
  </si>
  <si>
    <t>MATERIAIS DE LIMPEZA E PRODUTOS DE HIGIENIZAÇÃO UTILIZADOS NAS ATIVIDADES DE SECRETARIA E ZONAS ELEITORAIS DESTE TRIBUNAL, INCLUSIVE ADQUIRIDOS POR SUPRIMENTO DE FUNDOS.ENCARTADA NO DOC, SEI 0002267002 / APRIMORAR A GOVERNANÇA, GESTÃO E INFRAESTRUTURA</t>
  </si>
  <si>
    <t>SIM. MATERIAIS DE LIMPEZA E PRODUTOS DE HIGIENIZAÇÃO UTILIZADOS NAS ATIVIDADES DE SECRETARIA E ZONAS ELEITORAIS DESTE TRIBUNAL, INCLUSIVE ADQUIRIDOS POR SUPRIMENTO DE FUNDOS</t>
  </si>
  <si>
    <t>PAPEL HIGIÊNICO</t>
  </si>
  <si>
    <t>PAPEL HIGIÊNICO DUPLA FACE</t>
  </si>
  <si>
    <t>SACO DE LIXO 50 L</t>
  </si>
  <si>
    <t>SACO LIXO 50 L 5 UN</t>
  </si>
  <si>
    <t>SACO DE LIXO 100L</t>
  </si>
  <si>
    <t xml:space="preserve">SACO DE LIXO 1000 L 5UN </t>
  </si>
  <si>
    <t>PANO MULTIUSO</t>
  </si>
  <si>
    <t>PANO MULTIUSO PC 5 UN</t>
  </si>
  <si>
    <t>ESPONJA</t>
  </si>
  <si>
    <t>ESPONJA DUPLA FACE</t>
  </si>
  <si>
    <t>FLANELA</t>
  </si>
  <si>
    <t xml:space="preserve">FLANELA DE ALGODÃO </t>
  </si>
  <si>
    <t>SABÃO EM BARRA</t>
  </si>
  <si>
    <t>SABÃO EM BARRA 10 UN</t>
  </si>
  <si>
    <t>SABÃO EM PÓ</t>
  </si>
  <si>
    <t>SABÃO EM PÓ 500G</t>
  </si>
  <si>
    <t>SABONETE LIQUIDO</t>
  </si>
  <si>
    <t>SABONETE LÍQUIDO 1 L</t>
  </si>
  <si>
    <t>DETERGENTE</t>
  </si>
  <si>
    <t>DETERGENTE 1 L</t>
  </si>
  <si>
    <t>AGUA SANITÁRIA</t>
  </si>
  <si>
    <t>AGUA SANTIÁRIA 1 L</t>
  </si>
  <si>
    <t>DESINFETANTE</t>
  </si>
  <si>
    <t>DESINFETANTE 1L</t>
  </si>
  <si>
    <t>PASTILHA</t>
  </si>
  <si>
    <t>PASTILHA SANITÁRIA ADESIVA 3 POR CX</t>
  </si>
  <si>
    <t>LIMPADOR</t>
  </si>
  <si>
    <t>LIMPADOR MULTUSO 500ML</t>
  </si>
  <si>
    <t>LUSTRA MÓVEIS</t>
  </si>
  <si>
    <t>LUSTRA MÓVEIS 200ML</t>
  </si>
  <si>
    <t>ALCOOL GEL</t>
  </si>
  <si>
    <t>ALCOOL GEL 500ML</t>
  </si>
  <si>
    <t>ALCOOL LÍQUIDO</t>
  </si>
  <si>
    <t>ALCOOL LÍQUIDO 1 L</t>
  </si>
  <si>
    <t xml:space="preserve">MATERIAL DE COPA E COZINHA </t>
  </si>
  <si>
    <t>COPO DESCARTÁVEL PARA AGUA</t>
  </si>
  <si>
    <t>MATERIAIS DE COPA E COZINHA UTILIZADOS NAS ATIVIDADES DE SECRETARIA E ZONAS ELEITORAIS DESTE TRIBUNAL.DEMANDAS DAS DIVERSAS UNIDADES DA JUSTIÇA ELEITORAL INCLUINDO  SEDE DO TRE-PI  E ZONAS ELEITORAIS DA CAPITAL E INTERIOR.ENCARTADA NO DOC, SEI 0002267002 / APRIMORAR A GOVERNANÇA, GESTÃO E INFRAESTRUTURA</t>
  </si>
  <si>
    <t>SIM. MATERIAIS DE COPA E COZINHA UTILIZADOS NAS ATIVIDADES DE SECRETARIA E ZONAS ELEITORAIS DESTE TRIBUNAL.DEMANDAS DAS DIVERSAS UNIDADES DA JUSTIÇA ELEITORAL INCLUINDO  SEDE DO TRE-PI  E ZONAS ELEITORAIS DA CAPITAL E INTERIOR.</t>
  </si>
  <si>
    <t>COPO DESCARTÁVEL PARA  CAFÉ</t>
  </si>
  <si>
    <t>BANDEJA INOX</t>
  </si>
  <si>
    <t>COPO DE VIDRO</t>
  </si>
  <si>
    <t>GARRAFA TERMINA</t>
  </si>
  <si>
    <t>GARRAFA  TÉRMICA 1L</t>
  </si>
  <si>
    <t>XÍCARA</t>
  </si>
  <si>
    <t xml:space="preserve">MATERIAL DE EXPEDIENTE </t>
  </si>
  <si>
    <t>PASTA AZ</t>
  </si>
  <si>
    <t>PASTA AZ LOMBO LARGO</t>
  </si>
  <si>
    <t>MATERIAIS DE EXPEDIENTE E DEMAIS MATERIAIS DE CONSUMO UTILIZADOS NAS ATIVIDADES DE SECRETARIA E ZONAS ELEITORAIS DESTE TRIBUNAL.ENCARTADA NO DOC, SEI 0002267002 / APRIMORAR A GOVERNANÇA, GESTÃO E INFRAESTRUTURA</t>
  </si>
  <si>
    <t>SIM. MATERIAIS DE EXPEDIENTE E DEMAIS MATERIAIS DE CONSUMO UTILIZADOS NAS ATIVIDADES DE SECRETARIA E ZONAS ELEITORAIS DESTE TRIBUNAL</t>
  </si>
  <si>
    <t>PASTA POLIONDA</t>
  </si>
  <si>
    <t>GRAMPEADOR</t>
  </si>
  <si>
    <t>GRAMPEADOR MÉDIO</t>
  </si>
  <si>
    <t>GRAMPO 23/6</t>
  </si>
  <si>
    <t>CLIPE</t>
  </si>
  <si>
    <t>CLIPE 2/0</t>
  </si>
  <si>
    <t>CANETA AZUL</t>
  </si>
  <si>
    <t>PINCEL ATÔMICO</t>
  </si>
  <si>
    <t>PINCEL ATÔMICO COR PRETO CX 12 UN</t>
  </si>
  <si>
    <t>FITA ADESIVA</t>
  </si>
  <si>
    <t>FITA ADESIVA 48X50</t>
  </si>
  <si>
    <t>CARIMBO</t>
  </si>
  <si>
    <t>ETIQUETA ADESIVA FORMATO 210,0X297,0</t>
  </si>
  <si>
    <t>PAPEL A4</t>
  </si>
  <si>
    <t>PAPEL A4 RESMA</t>
  </si>
  <si>
    <t>FITA GOMADA</t>
  </si>
  <si>
    <t xml:space="preserve">MATERIAL GRÁFICO </t>
  </si>
  <si>
    <t>PAPEL OFFSET , CHAMBRIL</t>
  </si>
  <si>
    <t>PAPEL OFFSET , CHAMBRIL 66X96, 75G/M2</t>
  </si>
  <si>
    <t>MATERIAIS GRÁFICOS UTILIZADOS PELO  SETOR DA GRÁFICA E NAS ATIVIDADES DE SECRETARIA E ZONAS ELEITORAIS DESTE TRIBUNAL.ENCARTADA NO DOC, SEI 0002267002 / APRIMORAR A GOVERNANÇA, GESTÃO E INFRAESTRUTURA</t>
  </si>
  <si>
    <t>SIM. MATERIAIS GRÁFICOS UTILIZADOS PELO  SETOR DA GRÁFICA E NAS ATIVIDADES DE SECRETARIA E ZONAS ELEITORAIS DESTE TRIBUNAL</t>
  </si>
  <si>
    <t>PAPEL COUCHÊ, BRILHANTE</t>
  </si>
  <si>
    <t>PAPEL COUCHÊ, BRILHANTE, 66X96GXM2</t>
  </si>
  <si>
    <t xml:space="preserve">MATERIAL DE DIVULGAÇÇAO- PARA ÁUDIO, VÍDEO E FOTO </t>
  </si>
  <si>
    <t>CABO</t>
  </si>
  <si>
    <t>MATERIAIS  PARA ÁUDIO, VÍDEO E FOTO UTILIZADOS NAS ATIVIDADES DE SECRETARIA E ZONAS ELEITORAIS DESTE TRIBUNAL.ENCARTADA NO DOC, SEI 0002267002 / APRIMORAR A GOVERNANÇA, GESTÃO E INFRAESTRUTURA</t>
  </si>
  <si>
    <t>SIM. MATERIAIS  PARA ÁUDIO, VÍDEO E FOTO UTILIZADOS NAS ATIVIDADES DE SECRETARIA E ZONAS ELEITORAIS DESTE TRIBUNAL</t>
  </si>
  <si>
    <t>TERMINAL</t>
  </si>
  <si>
    <t>BENS PERMANENTES</t>
  </si>
  <si>
    <t>DOC. SEI 0002267090</t>
  </si>
  <si>
    <t>4490.52.42 - MOBILIÁRIO EM GERAL</t>
  </si>
  <si>
    <t>ARMÁRIO ALTO EM MADEIRA COM 2 PORTAS</t>
  </si>
  <si>
    <t>ARMÁRIO ALTO - 0,90X0,50X1,66M (L X P X A) - SERÃO ACEITOS PERCENTUAL MÁXIMO DE 5% (CINCO POR CENTO) A MAIOR OU A MENOR,ARMÁRIO ALTO, COM 2 PORTAS, 3 PRATELEIRAS, TAMPO EM MADEIRA MDP DE 25 MM DE ESPESSURA NA COR OVO</t>
  </si>
  <si>
    <t xml:space="preserve">NÃO </t>
  </si>
  <si>
    <t>SIM. RES. TRE/PI N. 427/2021</t>
  </si>
  <si>
    <t>ATÉ AGOSTO 2025</t>
  </si>
  <si>
    <t>4490.52.12 - AP. E UTENSÍLIOS DOMÉSTICOS</t>
  </si>
  <si>
    <t>BOTIJÃO DE GÁS (GLP)</t>
  </si>
  <si>
    <t>BENS  DESTINADOS AO ATENDIMENTO DAS UNIDADES DA SEDE DO TRE-PI  E ZONAS ELEITORAIS DA CAPITAL E INTERIOR.ENCARTADA NO DOC, SEI N.0002048067 / APRIMORAR A GOVERNANÇA, GESTÃO E INFRAESTRUTURA</t>
  </si>
  <si>
    <t>CADEIRA COPA POLIPROPILENO</t>
  </si>
  <si>
    <t>MESA COPA POLIPROPILENO</t>
  </si>
  <si>
    <t>CAFETEIRA ELÉTRICA 24 CAFEZINHOS</t>
  </si>
  <si>
    <t>FOGÃO GÁS 4 BOCAS</t>
  </si>
  <si>
    <t>FOGÃO Á GÁS (GLP), COM 04 PÉS REGULÁVEIS, COM 04 BOCAS ESMALTADAS,CLASSIFICAÇÃO DE EFICIÊNCIA ENERGÉTICA: “A” EM CONSUMO DE ENERGIA., GÁS (TIPO DE GÁS: GLP); FORNO COM CAPACIDADE MÍNIMA DE 57 LITROS.</t>
  </si>
  <si>
    <t>SIM. RES. TRE/PI N. 427/2026</t>
  </si>
  <si>
    <t>FORNO MICROONDAS 24L</t>
  </si>
  <si>
    <t>SEALP/COEDE</t>
  </si>
  <si>
    <t>24 LITROS, VIDRO TEMPERADO, 220 VOLTS, COM EFICIÊNCIA ENERGÉTICA CLASSE 'A'.</t>
  </si>
  <si>
    <t>SIM. RES. TRE/PI N. 427/2027</t>
  </si>
  <si>
    <t>GELADEIRA TIPO REFRIGERADOR  RESIDENCIAL-386L</t>
  </si>
  <si>
    <t>CAPACIDADE MÍNIMA 350 LITROS, TENSÃO 220V, COR BRANCA, FROST FREE, EFICIÊNCIA ENERGÉTICA “A”</t>
  </si>
  <si>
    <t>BENS  DESTINADOS AO ATENDIMENTO DA UNIDADE COEDE.ENCARTADA NO DOC, SEI N.0002049487 / APRIMORAR A GOVERNANÇA, GESTÃO E INFRAESTRUTURA</t>
  </si>
  <si>
    <t>FRIGOBAR</t>
  </si>
  <si>
    <t>REFRIGERADOR TIPO FRIGOBAR, DE NO MÍNIMO, 120 LITROS, COM DEGELO MANUAL, PRATELEIRAS ARAMADAS, CONTROLE DE TEMPERATURA, NA COR BRANCA, 220 VOLTS, COM EFICIÊNCIA ENERGÉTICA CLASSE “A”</t>
  </si>
  <si>
    <t>SIM. RES. TRE/PI N. 427/2028</t>
  </si>
  <si>
    <t>MESA DE MICRO-COMPUTADOR</t>
  </si>
  <si>
    <t>MESA COMPUTADOR COM TECLADO
RETRÁTIL MED. 800X750X750MM,TAMPO EM MDF 25MM COM REVESTIMENTO EM LAMINADO MELAMÍNICO DE ALTA PRESSÃO TEXTURIZADO NA COR “OVO</t>
  </si>
  <si>
    <t>SIM. RES. TRE/PI N. 427/2029</t>
  </si>
  <si>
    <t>MESA IMPRESSORA C/ 2 PRATELEIRAS</t>
  </si>
  <si>
    <t>MESA PARA IMPRESSORA, MEDINDO 65 CM DE LARGURA, 65 CM DE PROFUNDIDADE E 74 CM DE ALTURA TOTAL;TAMPO EM MDF 25MM COM REVESTIMENTO EM LAMINADO MELAMÍNICO DE ALTA PRESSÃO TEXTURIZADO NA COR “OVO</t>
  </si>
  <si>
    <t>SIM. RES. TRE/PI N. 427/2030</t>
  </si>
  <si>
    <t>BEBEDOURO</t>
  </si>
  <si>
    <t xml:space="preserve">PURIFICADOR DE ÁGUA,REFIL DE TRIPLA FILTRAGEM, CAPACIDADE DE REFRIGERAÇÃO HORA TEMPERATURA AMBIENTE RESFR. (10 °C) L/H </t>
  </si>
  <si>
    <t>SIM. RES. TRE/PI N. 427/2031</t>
  </si>
  <si>
    <t>4490.52.12 - AP E UTENS DOMÉSTICOS</t>
  </si>
  <si>
    <t>UMIDIFICADOR</t>
  </si>
  <si>
    <t>UMIDIFICADOR E PURIFICADOR DE AMBIENTE COM CAPACIDADE DE MÍNIMA DE 05 LITROS, MATERIAL ACRÍLICO, VOLTAGEM 220 V.MÍNIMO DE 15 HORAS DE FUNCIONAMENTO</t>
  </si>
  <si>
    <t>SIM. RES. TRE/PI N. 427/2032</t>
  </si>
  <si>
    <t>4490.52.34 - MÁQ. UTENS. E EQUIPAM. DIVERSOS</t>
  </si>
  <si>
    <t>VENTILADOR DE COLUNA</t>
  </si>
  <si>
    <t>VENTILADOR DE COLUNA DE APROXIMADAMENTE 60CM, COM MÍNIMO DE 03 VELOCIDADES (BAIXA, MÉDIA E ALTA).COLUNA COM REGULAGEM DE ALTURA E ALIMENTAÇÃO DE 220V OU BIVOLT</t>
  </si>
  <si>
    <t>SIM. RES. TRE/PI N. 427/2033</t>
  </si>
  <si>
    <t>ARMÁRIO DE AÇO PARA ESCRITÓRIO</t>
  </si>
  <si>
    <t>ARMÁRIO DE AÇO CONFECCIONADO EM CHAPA DE AÇO Nº 22” (0,75MM), COM DUAS PORTAS, QUATRO PRATELEIRAS, SENDO UMA FIXA PARA TRAVAMENTO DAS PORTAS E TRÊS REGULÁVEIS DE 50 EM 50MM. CAPACIDADE PARA SUPORTAR 30 KG POR PRATELEIRA.</t>
  </si>
  <si>
    <t>SIM. RES. TRE/PI N. 427/2034</t>
  </si>
  <si>
    <t>ESTANTE DE AÇO PARA ALMOXARIFADO</t>
  </si>
  <si>
    <t xml:space="preserve">6 (SEIS) PRATELEIRAS REGULÁVEIS, DE 45CM DE LARGURA, COM CORPO EM CHAPA DE AÇO GALVANIZADO DE, NO MÍNIMO 22USG (0,75MM), COM CAPACIDADE APROXIMADA DE 140KG (POR PRATELEIRA), FIXADAS NOS QUATRO CANTOS POR MEIO </t>
  </si>
  <si>
    <t>SIM. RES. TRE/PI N. 427/2035</t>
  </si>
  <si>
    <t>CADEIRA GIRATÓRIA</t>
  </si>
  <si>
    <t>CADEIRA GIRATÓRIA ESPALDAR ALTO - TIPO PRESIDENTE, COM BRAÇOS,ASSENTO: DIMENSÕES MÍNIMAS DE 54 CM DE LARGURA POR 48 CM DE
PROFUNDIDADE.</t>
  </si>
  <si>
    <t>SIM. RES. TRE/PI N. 427/2036</t>
  </si>
  <si>
    <t>SPLIT DE 9.000 BTU</t>
  </si>
  <si>
    <t>SEALP/ENARQ</t>
  </si>
  <si>
    <t>CONDICIONADOR DE AR TIPO SPLIT, SYSTEM HI WALL DE 9.000 BTU/H CICLO FRIO, INVERTER, TENSÃO: 220 VOLTS, CONSUMO ENERGÉTICO: SELO PROCEL - CLASSE “A”.</t>
  </si>
  <si>
    <t>SPLIT DE 12.000 BTU</t>
  </si>
  <si>
    <t>CONDICIONADOR DE AR TIPO SPLIT, SYSTEM HI WALL DE 12.000 BTU/H CICLO FRIO, INVERTER, TENSÃO: 220 VOLTS, CONSUMO ENERGÉTICO: SELO PROCEL - CLASSE “A”.</t>
  </si>
  <si>
    <t>SIM. RES. TRE/PI N. 427/2037</t>
  </si>
  <si>
    <t>SPLIT DE 18.000 BTU</t>
  </si>
  <si>
    <t>CONDICIONADOR DE AR TIPO SPLIT, SYSTEM HI WALL DE 18.000 BTU/H CICLO FRIO, INVERTER, TENSÃO: 220 VOLTS, CONSUMO ENERGÉTICO: SELO PROCEL - CLASSE “A”.</t>
  </si>
  <si>
    <t>SIM. RES. TRE/PI N. 427/2038</t>
  </si>
  <si>
    <t>SPLIT DE 24.000 BTU</t>
  </si>
  <si>
    <t>CONDICIONADOR DE AR TIPO SPLIT, SYSTEM HI WALL DE 24.000 BTU/H CICLO FRIO, INVERTER, TENSÃO: 220 VOLTS, CONSUMO ENERGÉTICO: SELO PROCEL - CLASSE “A”.</t>
  </si>
  <si>
    <t>SIM. RES. TRE/PI N. 427/2039</t>
  </si>
  <si>
    <t>SPLIT DE 30.000 BTU</t>
  </si>
  <si>
    <t>CONDICIONADOR DE AR TIPO SPLIT, SYSTEM HI WALL DE 30.000 BTU/H CICLO FRIO, INVERTER, TENSÃO: 220 VOLTS, CONSUMO ENERGÉTICO: SELO PROCEL - CLASSE “A”.</t>
  </si>
  <si>
    <t>SIM. RES. TRE/PI N. 427/2040</t>
  </si>
  <si>
    <t>SPLIT DE 32.000 BTU</t>
  </si>
  <si>
    <t>CONDICIONADOR DE AR TIPO SPLIT, SYSTEM HI WALL DE 32.000 BTU/H CICLO FRIO, INVERTER, TENSÃO: 220 VOLTS, CONSUMO ENERGÉTICO: SELO PROCEL - CLASSE “A”.</t>
  </si>
  <si>
    <t>SPLIT DE 48.000 BTU</t>
  </si>
  <si>
    <t>CONDICIONADOR DE AR TIPO SPLIT, SYSTEM HI WALL DE 48.000 BTU/H CICLO FRIO, INVERTER, TENSÃO: 220 VOLTS, CONSUMO ENERGÉTICO: SELO PROCEL - CLASSE “A”.</t>
  </si>
  <si>
    <t>SIM. RES. TRE/PI N. 427/2041</t>
  </si>
  <si>
    <t>SPLIT DE 60.000 BTU</t>
  </si>
  <si>
    <t>CONDICIONADOR DE AR TIPO SPLIT, SYSTEM HI WALL DE 60.000 BTU/H CICLO FRIO, INVERTER, TENSÃO: 220 VOLTS, CONSUMO ENERGÉTICO: SELO PROCEL - CLASSE “A”.</t>
  </si>
  <si>
    <t>SIM. RES. TRE/PI N. 427/2042</t>
  </si>
  <si>
    <t>CADEIRAS AUDITÓRIO CENTRO E SEDE EMPILHAVEL</t>
  </si>
  <si>
    <t>CADEIRAS AUDITÓRIO EMPILHAVEL</t>
  </si>
  <si>
    <t>BENS  DESTINADOS A EQUIPAR FUTURO AUDITORIO A SER INSTALADO NO PRÉDIO DO ARQUIVO DO  TRE-PI.ENCARTADA NO DOC, SEI N.0002048067 / APRIMORAR A GOVERNANÇA, GESTÃO E INFRAESTRUTURA</t>
  </si>
  <si>
    <t>SIM. RES. TRE/PI N. 427/2044</t>
  </si>
  <si>
    <t>44905218-COLEÇÕES E MATERIAIS BIBLIOGRÁFICOS</t>
  </si>
  <si>
    <t>LIVROS</t>
  </si>
  <si>
    <t>COJURD</t>
  </si>
  <si>
    <t>BENS  DESTINADOS A BIBLIOTECA DA SEDE DO TRE-PI .ENCARTADA NO DOC, SEI N.0002048067 / APRIMORAR A GOVERNANÇA, GESTÃO E INFRAESTRUTURA</t>
  </si>
  <si>
    <t>4490.52.35 - EQUIP. DE PROCESSAMENTO DE DADOS</t>
  </si>
  <si>
    <t>COLETORES DE DADOS</t>
  </si>
  <si>
    <t>COPIN/SEALP</t>
  </si>
  <si>
    <t>COLETOR DE DADOS</t>
  </si>
  <si>
    <t>BENS SOLICITADOS PELA COPIN   NO PROCESSO SEI N., 0016479-17.2023.6.18.8000.O DOC, SEI N.0001999850 / APRIMORAR A GOVERNANÇA, GESTÃO E INFRAESTRUTURA</t>
  </si>
  <si>
    <t>44.90.52.33 - EQUIPAMENTOS PARA ÁUDIO, VÍDEO E FOTO</t>
  </si>
  <si>
    <t>MICROFONE SHURE GLXD4 BETA58A DUPLO SISTEMA DIGITAL SEM FIO - 1200/DUPLA</t>
  </si>
  <si>
    <t>44.90.52.51 - PEÇAS NÃO INCORPORÁVEIS A IMOVÉIS</t>
  </si>
  <si>
    <t>PERSIANAS AUDITÓRIO E SALA DE TREINAMENTO (M2)</t>
  </si>
  <si>
    <t>44.90.52.34 - MÁQUINAS, UTENSÍLIOS E EQUIPAMENTOS DIVERSOS</t>
  </si>
  <si>
    <t>SUPORTE DE PROJETOR</t>
  </si>
  <si>
    <t>DOC. SEI 0002267090 E 0002049705</t>
  </si>
  <si>
    <t>CÂMERA MONISS AC3 4K WIF</t>
  </si>
  <si>
    <t>TRIPE PROFISSIONAL PARA CÂMERA FOTOGRÁFICA DSLR COM CABEÇA</t>
  </si>
  <si>
    <t xml:space="preserve"> </t>
  </si>
  <si>
    <t>DOC. SEI 0002271656</t>
  </si>
  <si>
    <t>ARMÁRIO EM MADERIA PLANEJADO EMBUTIDO 14 M²</t>
  </si>
  <si>
    <t>TOTAL GERAL (BENS DE CONSUMO + BENS PERMANENTES)</t>
  </si>
  <si>
    <t xml:space="preserve"> AS NOVAS AQUISIÇÕES SERÃO REALIZADAS EM 2021, CONFORME DEMANDA E LEVANDO EM CONSIDERAÇÃO A PROPOSTA ORÇAMENTÁRIA</t>
  </si>
  <si>
    <r>
      <rPr>
        <sz val="11"/>
        <color rgb="FF000000"/>
        <rFont val="Calibri"/>
        <family val="2"/>
        <charset val="1"/>
      </rPr>
      <t xml:space="preserve">GRAU DE PRIORIDADE GRADUADO EM : </t>
    </r>
    <r>
      <rPr>
        <b/>
        <sz val="11"/>
        <color rgb="FF000000"/>
        <rFont val="Calibri"/>
        <family val="2"/>
        <charset val="1"/>
      </rPr>
      <t xml:space="preserve">ALTO/MÉDIO/BAIXO </t>
    </r>
    <r>
      <rPr>
        <sz val="11"/>
        <color rgb="FF000000"/>
        <rFont val="Calibri"/>
        <family val="2"/>
        <charset val="1"/>
      </rPr>
      <t xml:space="preserve">- CONFORME RESOLUÇÃO CNJ Nº 347/2020 </t>
    </r>
    <r>
      <rPr>
        <b/>
        <sz val="11"/>
        <color rgb="FF000000"/>
        <rFont val="Calibri"/>
        <family val="2"/>
        <charset val="1"/>
      </rPr>
      <t>ALTO</t>
    </r>
    <r>
      <rPr>
        <sz val="11"/>
        <color rgb="FF000000"/>
        <rFont val="Calibri"/>
        <family val="2"/>
        <charset val="1"/>
      </rPr>
      <t xml:space="preserve"> - SERVIÇOS CONTINUADOS; </t>
    </r>
    <r>
      <rPr>
        <b/>
        <sz val="11"/>
        <color rgb="FF000000"/>
        <rFont val="Calibri"/>
        <family val="2"/>
        <charset val="1"/>
      </rPr>
      <t>MÉDIO</t>
    </r>
    <r>
      <rPr>
        <sz val="11"/>
        <color rgb="FF000000"/>
        <rFont val="Calibri"/>
        <family val="2"/>
        <charset val="1"/>
      </rPr>
      <t xml:space="preserve"> -SERVIÇOS DE APOIO;</t>
    </r>
    <r>
      <rPr>
        <b/>
        <sz val="11"/>
        <color rgb="FF000000"/>
        <rFont val="Calibri"/>
        <family val="2"/>
        <charset val="1"/>
      </rPr>
      <t xml:space="preserve"> BAIXO</t>
    </r>
    <r>
      <rPr>
        <sz val="11"/>
        <color rgb="FF000000"/>
        <rFont val="Calibri"/>
        <family val="2"/>
        <charset val="1"/>
      </rPr>
      <t>- SERVIÇOS ACESSÓRIOS</t>
    </r>
  </si>
  <si>
    <t>INÍCIO DO FLUXO REFERE-SE A DATA DE ÍNICIO PROCESSO DE CONTRATAÇÃO</t>
  </si>
  <si>
    <t>LOCAÇÕES DE IMÓVEIS</t>
  </si>
  <si>
    <t>DATA DE VENCIMENTO</t>
  </si>
  <si>
    <t xml:space="preserve"> QTD </t>
  </si>
  <si>
    <t>VIGÊNCIA</t>
  </si>
  <si>
    <t xml:space="preserve"> VALOR  ESTIMADO
(12 MESES)</t>
  </si>
  <si>
    <t xml:space="preserve"> VALOR  GLOBAL
(5 ANOS)</t>
  </si>
  <si>
    <t>LOCAÇÃO DE IMÓVEL</t>
  </si>
  <si>
    <t>30/2015</t>
  </si>
  <si>
    <t>19/2015</t>
  </si>
  <si>
    <t>ANDERSON DA SILVA SOARES</t>
  </si>
  <si>
    <t>26/2020</t>
  </si>
  <si>
    <t>CÉLIO MARINHO DOS SANTOS</t>
  </si>
  <si>
    <t>64/2020</t>
  </si>
  <si>
    <t>JOSÉ EUDSON DA SILVA</t>
  </si>
  <si>
    <t>59/2020</t>
  </si>
  <si>
    <t>R. VERAS GOMES-ME</t>
  </si>
  <si>
    <t>022/2017</t>
  </si>
  <si>
    <t>48/2022</t>
  </si>
  <si>
    <t>EDIMAR ANTÔNIO LIMA</t>
  </si>
  <si>
    <t>018/2017</t>
  </si>
  <si>
    <t>028/2017</t>
  </si>
  <si>
    <t>055/2017</t>
  </si>
  <si>
    <t>FRANCISCA RAIMUNDA DE SOUSA</t>
  </si>
  <si>
    <t>022/2024</t>
  </si>
  <si>
    <t>32ª/47ª ZES ALTOS</t>
  </si>
  <si>
    <t>LOCAÇÃO DE IMÓVEL - 32ª/47ª ZES ALTOS</t>
  </si>
  <si>
    <t>004/2018</t>
  </si>
  <si>
    <t>JOSÉ DE RIBAMAR SOUSA</t>
  </si>
  <si>
    <t>33ª ZE-BURITI DOS LOPES</t>
  </si>
  <si>
    <t>018/2020</t>
  </si>
  <si>
    <t>059/2019</t>
  </si>
  <si>
    <t>37ª/90ª /83ª ZE-SIMPLÍCIO MENDES</t>
  </si>
  <si>
    <t>026/2018</t>
  </si>
  <si>
    <t>075/2018</t>
  </si>
  <si>
    <t>MAURÍCIO OLIVEIRA MENESES</t>
  </si>
  <si>
    <t>028/2024</t>
  </si>
  <si>
    <t>JOSÉ EGBERTO NOGUEIRA</t>
  </si>
  <si>
    <t>005/2021</t>
  </si>
  <si>
    <t>LUIS ALVES DE MOURA</t>
  </si>
  <si>
    <t>038/2017</t>
  </si>
  <si>
    <t>48ª ZE-ELESBÃO VELOSO</t>
  </si>
  <si>
    <t>032/2022</t>
  </si>
  <si>
    <t>EMILIANA DE SOUSA BARBOSA</t>
  </si>
  <si>
    <t>003/2024</t>
  </si>
  <si>
    <t>DEUSELINA VAZ FREIRE</t>
  </si>
  <si>
    <t>003/2020</t>
  </si>
  <si>
    <t>LUÍS CARLOS CARVALHO DE SOUSA</t>
  </si>
  <si>
    <t>034/2017</t>
  </si>
  <si>
    <t>EDIVALDO DAVID DE SOUSA</t>
  </si>
  <si>
    <t>029/2023</t>
  </si>
  <si>
    <t>21/2023</t>
  </si>
  <si>
    <t>JOSÉLIA LEAL DE SOUSA</t>
  </si>
  <si>
    <t>007/2021</t>
  </si>
  <si>
    <t>34/2023</t>
  </si>
  <si>
    <t>024/2015</t>
  </si>
  <si>
    <t>003/2017</t>
  </si>
  <si>
    <t>062/2020</t>
  </si>
  <si>
    <t>022/2016</t>
  </si>
  <si>
    <t>RAIMUNDO DA ROCHA MESSIAS</t>
  </si>
  <si>
    <t>002/2021</t>
  </si>
  <si>
    <t>JOÃO ALEXANDRE OLIVEIRA AMORIM</t>
  </si>
  <si>
    <t>LOCAÇÃO DE IMÓVEL - CARTÓRIO DA 56ª ZE-SIMÕES</t>
  </si>
  <si>
    <t>004/2022</t>
  </si>
  <si>
    <t>MARTINHO DE SOUSA BEZERRA</t>
  </si>
  <si>
    <t>024/2016</t>
  </si>
  <si>
    <t>JOÃO RODRIGUES DE SOUSA</t>
  </si>
  <si>
    <t>020/2016</t>
  </si>
  <si>
    <t>MARIA DURCELINA DIAS AMORIM</t>
  </si>
  <si>
    <t>DEPÓSITO SEALP</t>
  </si>
  <si>
    <t>068/2020</t>
  </si>
  <si>
    <t>IMOBILIÁRIA LIMA AQUIAR LTDA-ME</t>
  </si>
  <si>
    <t>DEMANDAS - CONTRATAÇÕES E SOLUÇÕES EM TI - RENOVÁVEIS EM 2025</t>
  </si>
  <si>
    <t xml:space="preserve"> CATMAT/CATSEV</t>
  </si>
  <si>
    <t>DATA VENCIMENTO</t>
  </si>
  <si>
    <t>INÍCIO FLUXO</t>
  </si>
  <si>
    <t>108/2020</t>
  </si>
  <si>
    <t>SEPROL COMÉRCIO E CONSULTORIA EM INFORM LTDA</t>
  </si>
  <si>
    <t>LICENÇAS DE USO DE SOFTWARE DE BACKUP E RESTORE</t>
  </si>
  <si>
    <t>27502</t>
  </si>
  <si>
    <t>CODIN</t>
  </si>
  <si>
    <t>AQUISIÇÃO DE LICENÇAS DE USO DE SOFTWARE DE BACKUP E RESTORE</t>
  </si>
  <si>
    <t>APRIMORAR A SEGURANÇA DA INFORMAÇÃO E PROTEÇÃO DE DADOS</t>
  </si>
  <si>
    <t>45/2021</t>
  </si>
  <si>
    <t>GREEN4T SOLUÇÕES TI LTDA</t>
  </si>
  <si>
    <t>CONTRATAÇÃO DE SERVIÇO DE MANUTENÇÃO DO DATACENTER PARA PROVER O SEU ADEQUADO FUNCIONAMENTO</t>
  </si>
  <si>
    <t>2703</t>
  </si>
  <si>
    <t>PRESTAÇÃO DOS SERVIÇOS TÉCNICOS ESPECIALIZADOS DE MANUTENÇÃO PREVENTIVA, CORRETIVA E SUPORTE TÉCNICO DE AMBIENTE DE DATACENTER</t>
  </si>
  <si>
    <t>ENTREGAR SERVIÇOS DE INFRAESTRUTURA E SOLUÇÕES CORPORATIVAS</t>
  </si>
  <si>
    <t>44/2022</t>
  </si>
  <si>
    <t>TELEFÔNICA BRASIL S.A.</t>
  </si>
  <si>
    <t>PRESTAÇÃO DE SERVIÇO MÓVEL PESSOAL - SMP (MÓVEL-MÓVEL, MÓVEL-FIXO E DADOS), NAS MODALIDADES LOCAL E LONGA DISTÂNCIA NACIONAL (LDN)</t>
  </si>
  <si>
    <t>27421</t>
  </si>
  <si>
    <t>30 MESES</t>
  </si>
  <si>
    <t>CONTRATAÇÃO DE SERVIÇO MÓVEL PESSOAL - SMP (MÓVEL-MÓVEL, MÓVEL-FIXO E DADOS), NAS MODALIDADES LOCAL E LONGA DISTÂNCIA NACIONAL (LDN)</t>
  </si>
  <si>
    <t>FORTALECER A GOVERNANÇA DE TI E A TRANSFORMAÇÃO DIGITAL
ENTREGAR SERVIÇOS DE INFRAESTRUTURA E SOLUÇÕES CORPORATIVAS</t>
  </si>
  <si>
    <t>33/2023</t>
  </si>
  <si>
    <t>SODALITA</t>
  </si>
  <si>
    <t>2024/2025/2026/2027/2028</t>
  </si>
  <si>
    <t>27103</t>
  </si>
  <si>
    <t>REALIZAÇÇÃO DE PROCEDIMENTOS TÉCNICOS PARA MANUTENÇÃO E AUMENTO DA VIDA ÚTIL DOS EQUIPAMENTOS</t>
  </si>
  <si>
    <t>17/2022</t>
  </si>
  <si>
    <t>DFTI</t>
  </si>
  <si>
    <t>SOFTWARE</t>
  </si>
  <si>
    <t>SOLUÇÃO DE SEGURANÇA PARA SERVIDORES COM XDR E SANDBOX</t>
  </si>
  <si>
    <t xml:space="preserve">CONTRATAÇÃO DE SOLUÃO DE SEGURANÇA PARA SERVIDORES (LINUX E WINDOWS), COM XDR E SANDBOX, COM MANUTENÇÃO, GARANTIA (UPDATE </t>
  </si>
  <si>
    <t>01/2023</t>
  </si>
  <si>
    <t>CONSULTMIDIA COMÉRCIO E SERVIÇOS DE INFORMÁTICA LTDA</t>
  </si>
  <si>
    <t>APOIO TÉCNICO E
OPERACIONAL DE TIC</t>
  </si>
  <si>
    <t>SERVIÇO DE SUPORTE TÉCNICO, MANUTENÇÃO E ATUALIZAÇÃO DO GLPI</t>
  </si>
  <si>
    <t>25992</t>
  </si>
  <si>
    <t xml:space="preserve">SERVIÇO DE SUPORTE TÉCNICO, MANUTENÇÃO E ATUALIZAÇÃO DO SOFTWARE DE GERENCIAMENTO DE SERVIÇOS DE TI </t>
  </si>
  <si>
    <t>PRESTAÇÃO DE SERVIÇOS DE SUPORTE TÉCNICO, MANUTENÇÃO E ATUALIZAÇÃO DA FERRAMENTA DE SERVICE DESK GLPI</t>
  </si>
  <si>
    <t>CRITÉRIOS DE SUSTENTABILIDADE CONSTANTES NO ETP, TR E EDITAL.</t>
  </si>
  <si>
    <t>ARPS 125, 126 E 127/2024 - TRE-BA</t>
  </si>
  <si>
    <t>GLOBALSEC TECNOLOGIA DA INFORMAÇÃO LTDA / SOLUTI - SOLUÇÕES E NEGÓCIOS INELIGENTES LTADA. / VALID CERTIFICADORA DIGITAL LTDA.</t>
  </si>
  <si>
    <t>ARMAZENAMENTO DE DADOS</t>
  </si>
  <si>
    <t>EMISSÃO DE CERTIFICADOS DIGITAIS</t>
  </si>
  <si>
    <t>27219</t>
  </si>
  <si>
    <t>SERVIÇO DE EMISSÃO DE CERTIFICADOS DIGITAIS A3 PADRÃO ICP-BRASIL PARA PESSOA FÍSICA E OUTROS</t>
  </si>
  <si>
    <t>PROVER AOS USUÁRIOS DO TRE-PI OS RECURSOS TECNOLÓGICOS NECESSÁRIOS À UTILIZAÇÃO DO PROCESSO JUDICIAL ELETRÔNICO – PJE E DEMAIS SISTEMAS QUE FAÇAM USO DA CERTIFICAÇÃO DIGITAL COMO MÉTODO DE AUTENTICAÇÃO</t>
  </si>
  <si>
    <t>2023/2024</t>
  </si>
  <si>
    <t>19402</t>
  </si>
  <si>
    <t>FUTURA SERVICOS PROFISSIONAIS ADMINISTRATIVOS LTDA</t>
  </si>
  <si>
    <t>SERVIÇO DE MANUTENÇÃO PREVENTIVA DE URNAS ELETRÔNICAS</t>
  </si>
  <si>
    <t>COELEI</t>
  </si>
  <si>
    <t>MANUTENÇÃO PREVENTIVA DE URNAS ELETRÔNICAS</t>
  </si>
  <si>
    <t>REALIZAÇÃO DE PROCEDIMENTOS TÉCNICOS PARA MANUTENÇÃO DOS EQUIPAMENTOS E AUMENTO DA VIDA ÚTIL DAS URNAS ELETRÔNICAS. FORTALECER A GOVERNANÇA DE TI E TRANSFORMAÇÃO DIGITAL.</t>
  </si>
  <si>
    <t>TOTAL (RENOVÁVEIS)</t>
  </si>
  <si>
    <t>CONTRATAÇÕES E SOLUÇÕES EM TI - NÃO RENOVÁVEIS EM 2025</t>
  </si>
  <si>
    <t>36/2020</t>
  </si>
  <si>
    <t>LICENÇAS ZOOM</t>
  </si>
  <si>
    <t>15741</t>
  </si>
  <si>
    <t>PRESTAÇÃO DE SERVIÇOS DE WEBCONFERÊNCIA, WEBINAR E STREAMING DE ÁUDIO/VÍDEO E SUPORTE TÉCNICO</t>
  </si>
  <si>
    <t>ASSINATURA DE SOFTWARE DE VIDEOCONFERÊNCIA PARA REALIZAÇÃO DE REUNIÕES E AUDIÊNCIAS VIRTUAIS</t>
  </si>
  <si>
    <t>110/2020</t>
  </si>
  <si>
    <t>ADISTEC BRASIL INFORMÁTICA LTDA</t>
  </si>
  <si>
    <t>SOFTWARE DE GESTÃO DE VULNERABILIDADES</t>
  </si>
  <si>
    <t>AQUISIÇÃO DE LICEÇAS DE SOFTWARE DE GESTÃO DE VULNERABILIDADE</t>
  </si>
  <si>
    <t>IP2TEL SERVIÇOS DE COM MULTI EIRELI</t>
  </si>
  <si>
    <t>FIBRA APAGADA</t>
  </si>
  <si>
    <t>PRESTAÇÃO DE SERVIÇOS DE INTERLIGAÇÃO DE REDES DE COMUNICAÇÃO DE DADOS ENTRE OS EDIFÍCIOS SEDE DO TER-PI E SEDE DOS CARTÓRIOS DAS ZONAS ELEITORAIS DA CAPITAL</t>
  </si>
  <si>
    <t>64/2021</t>
  </si>
  <si>
    <t>IBROWSE-CONSULTORIA E INFORMÁTICA LTDA</t>
  </si>
  <si>
    <t>APOIO TÉCNICO E OPERACIONAL DE TIC</t>
  </si>
  <si>
    <t>SERVIÇO ESPECIALIZADO DE TI PARA SUPORTE AO USUÁRIO</t>
  </si>
  <si>
    <t>27014</t>
  </si>
  <si>
    <t>SERVIÇO ESPECIALIZADO DE TI PARA SUPORTE AO USUÁRIO.</t>
  </si>
  <si>
    <t>PROVER SERVIÇOS TÉCNICOS ESPECIALIZADOS NA ÁREA DE TECNOLOGIA DA INFORMAÇÃO, RELACIONADOS A SUPORTE À REDE, BANCO DE DADOS E SUPORTE TÉCNICO.</t>
  </si>
  <si>
    <t>41/2022</t>
  </si>
  <si>
    <t xml:space="preserve">AR RP CERTIFICAÇÃO DIGITAL EIRELI </t>
  </si>
  <si>
    <t>2023/2025</t>
  </si>
  <si>
    <t>SERVIÇO DE EMISSÃO DE CERTIFICADOS DIGITAIS A3 PADRÃO ICP-BRASIL PARA PESSOA FÍSICA</t>
  </si>
  <si>
    <t>19/2023</t>
  </si>
  <si>
    <t>AR RP CERTIFICAÇÃO DIGITAL EIRELI</t>
  </si>
  <si>
    <t>FUTURA</t>
  </si>
  <si>
    <t>2023/2024/2025</t>
  </si>
  <si>
    <t>PRESTAÇÃO DE SERVIÇO DE DESENVOLVIMENTO E SUSTENTAÇÃO DE SOFTWARE</t>
  </si>
  <si>
    <t>26000</t>
  </si>
  <si>
    <t>PRESTAÇÃO DE SERVIÇOS DE INFORMÁTICA NA ÁREA DE SUSTENTAÇÃO DE SISTEMAS DE INFORMAÇÃO</t>
  </si>
  <si>
    <t>PROVER SERVIÇOS TÉCNICOS ESPECIALIZADOS NA ÁREA DE TECNOLOGIA DA INFORMAÇÃO, RELACIONADOS A DESENVOLVIMENTO E MANUTENÇÃO DE SISTEMAS E DOS PORTAIS DA INTERNET E INTRANET</t>
  </si>
  <si>
    <t>TOTAL (NÃO RENOVÁVEIS)</t>
  </si>
  <si>
    <t>DEMANDAS - NOVAS CONTRATAÇÕES E SOLUÇÕES EM TI</t>
  </si>
  <si>
    <t>VR  ESTIMADO</t>
  </si>
  <si>
    <t>GRU DE PRIORIDADE</t>
  </si>
  <si>
    <t>0001894-23.2024.6.18.8000</t>
  </si>
  <si>
    <t>HORAS DE CONSULTORIA</t>
  </si>
  <si>
    <t>CONTRATAÇÃO DE SERVIÇOS DE CONSULTORIA EM TECNOLOGIA DA INFORMÇÃO</t>
  </si>
  <si>
    <t>AUMENTAR A SATISFAÇÃO DOS USUÁRIOS DOS SERVIÇOS DE TI</t>
  </si>
  <si>
    <t>0001805-97.2024.6.18.8000</t>
  </si>
  <si>
    <t>EQUIPAMENTOS</t>
  </si>
  <si>
    <t>PONTOS DE ACESSO</t>
  </si>
  <si>
    <t>14958</t>
  </si>
  <si>
    <t>AQUISIÇÃO DE PONTOS DE ACESSO PARA A REDE SEM FIO</t>
  </si>
  <si>
    <t>0001806-82.2024.6.18.8000</t>
  </si>
  <si>
    <t>SERVIÇO DE COMUNICAÇÃO DE DADOS REDUNDANTE COM AS ZONAS ELEITORAIS</t>
  </si>
  <si>
    <t>CONTRATAÇÃO DE SERVIÇO DE ENLACE DE COMUNICAÇÃO DE DADOS REDUNDANTE COM AS ZONAS ELEITORAIS DO ESTADO DO PIAUÍ.</t>
  </si>
  <si>
    <t>0015283-75.2024.6.18.8000</t>
  </si>
  <si>
    <t>SWITCHS GERENCIÁVEIS</t>
  </si>
  <si>
    <t>AQUISIÇÃO DE SWITCHS, TRANSCEIVERS E SOFTWARE DE GERENCIAMENTO CENTRALIZADO DE SWITCHS</t>
  </si>
  <si>
    <t>0015285-45.2024.6.18.8000</t>
  </si>
  <si>
    <t>MICROINFORMÁTICA</t>
  </si>
  <si>
    <t>SSD PARA SERVIDORES</t>
  </si>
  <si>
    <t>AQUISIÇÃO DE INSUMOS PARA AUMENTO DA ÁREA DE ARMAZENAMENTO DA SOLUÇÃO DE BACKUP EM DISCO.</t>
  </si>
  <si>
    <t>0015281-08.2024.6.18.8000</t>
  </si>
  <si>
    <t>CERTIFICADOS SSL</t>
  </si>
  <si>
    <t>AQUISIÇÃO DE CERTIFICADOS SSL (SECURITY SOCKET LAY) PARA O DOMÍNIO TRE-PI.JUS.BR, TRE-PI.GOV.BR E SEUS SUBDOMÍNIOS</t>
  </si>
  <si>
    <t>0001804-15.2024.6.18.8000</t>
  </si>
  <si>
    <t>SOLUÇÃO DE VIDEOWALL</t>
  </si>
  <si>
    <t>605536</t>
  </si>
  <si>
    <t>MONITORAR INFRAESTRUTURA TECNOLÓGICA E DE COMUNICAÇÃO PARA ADOÇÃO DE AÇÕES CELERES</t>
  </si>
  <si>
    <t xml:space="preserve"> 0016305-08.2023.6.18.8000</t>
  </si>
  <si>
    <t>RELÓGIO DE PONTO</t>
  </si>
  <si>
    <t>AQUISIÇÃO DE CINCO RELÓGIOS DE CONTROLE DE PONTO BIOMÉTRICO, BASEADO EM RECONHECIMENTO FACIAL, PARA A SECRETARIA DO TRE-PI E FÓRUM ELEITORAL.</t>
  </si>
  <si>
    <t>FERRAMENTA DE ANÁLISE ESTÁTICA DE CÓDIGO</t>
  </si>
  <si>
    <t>LICENÇA DE USO DE USUÁRIO POR SUBSCRIÇÃO POR 24 (VINTE E QUATRO) MESES DE FERRAMENTA DE ANÁLISE DE QUALIDADE E SEGURANÇA DE CÓDIGO-FONTE E DEPENDÊNCIAS DURANTE O DESENVOLVIMENTO DE SOFTWARE</t>
  </si>
  <si>
    <t>2025, 2026, 2027, 2028,2029</t>
  </si>
  <si>
    <t>SERVIÇO DE INFORMÁTICA NA ÁREA DE SUSTENTAÇÃO DE SISTEMAS DE INFORMAÇÃO</t>
  </si>
  <si>
    <t>PRESTAÇÃO DE SERVIÇOS DE INFORMÁTICA NA ÁREA DE SUSTENTAÇÃO DE SISTEMAS DE INFORMAÇÃO</t>
  </si>
  <si>
    <t>2106/2024</t>
  </si>
  <si>
    <t> 0001831-95.2024.6.18.8000</t>
  </si>
  <si>
    <t>2025/2026/2027</t>
  </si>
  <si>
    <t>LICENCIAMENTO DE AMBIENTE INTEGRADO DE DESENVOLVIMENTO</t>
  </si>
  <si>
    <t xml:space="preserve">A AQUISIÇÃO  DE LICENCIAMENTO DE UMA FERRAMENTA ROBUSTA E COM RECURSOS AVANÇADOS VISA MELHORAR A PRODUTIVIDADE DA EQUIPE DE DESENVOLVEDORES E MELHORAR A AGILIDADE NA ENTREGA DE SISTEMAS.
</t>
  </si>
  <si>
    <t>CHATBOT PARA ATENDIMENTO AO ELEITOR</t>
  </si>
  <si>
    <t>2025/2029</t>
  </si>
  <si>
    <t>EQUIPAMENTOS DE TECNOLOGIA DA INFORMAÇÃO E COMUNICAÇÃO</t>
  </si>
  <si>
    <t>MICROCOMPUTADOR</t>
  </si>
  <si>
    <t>469793</t>
  </si>
  <si>
    <t>COSUT</t>
  </si>
  <si>
    <t>AQUISIÇÃO DE MICROCOMPUTADORES.</t>
  </si>
  <si>
    <t>SUBSTITUIÇÃO DE MICROCOMPUTADORES OBSOLETOS (2016)</t>
  </si>
  <si>
    <t>NOTEBOOK</t>
  </si>
  <si>
    <t>471902</t>
  </si>
  <si>
    <t>AQUISIÇÃO DE NOTEBOOKS.</t>
  </si>
  <si>
    <t>RENOVAÇÃO DO PARQUE COMPUTACIONAL DO TRIBUNAL REGIONAL ELEITORAL DO PIAUÍ, COM A SUBSTITUIÇÃO DE EQUIPAMENTOS OBSOLETOS COM VISTAS À UTILIZAÇÃO PARA TRANSMISSÃO DE RESULTADOS A PARTIR DOS LOCAIS DE VOTAÇÃO NOS PLEITOS ELEITORAIS E ATENDIMENTOS DESCENTRALIZADOS AO ELEITOR.</t>
  </si>
  <si>
    <t>IMPRESSORA LASER</t>
  </si>
  <si>
    <t>470800</t>
  </si>
  <si>
    <t>AQUISIÇÃO DE IMPRESSORAS LASER.</t>
  </si>
  <si>
    <t>SUBSTITUIÇÃO DE IMPRESSORAS COM MAIS DE CINCO ANOS DE USO.</t>
  </si>
  <si>
    <t>IMPRESSORA MULTIFUNCIONAL</t>
  </si>
  <si>
    <t>466090</t>
  </si>
  <si>
    <t>AQUISIÇÃO DE IMPRESSORAS MULTIFUNCIONAIS.</t>
  </si>
  <si>
    <t>SCANNER</t>
  </si>
  <si>
    <t>619003</t>
  </si>
  <si>
    <t>SCANNER COM ADF E MESA DIGITALIZADORA A3</t>
  </si>
  <si>
    <t>DIGITALIZAÇÃO DE DOCUMENTOS DO SETOR DE ARQUIVO DO TRE-PI. OS EQUIPAMENTOS ATUALMENTE EM USO ESTÃO OBSOLETOS.</t>
  </si>
  <si>
    <t xml:space="preserve">MATERIAIS DE CONSUMO </t>
  </si>
  <si>
    <t>MATERIAIS DE CONSUMO PARA MANUTENÇÃO DE EQUIPAMENTOS ELETRÔNICOS E DE TI</t>
  </si>
  <si>
    <t>5930/5945/6130/6135</t>
  </si>
  <si>
    <t xml:space="preserve">AQUISIÇÃO DE DIVERSAS PEÇAS E MATERIAIS PARA MANUTENÇÃO DE EQUIPAMENTOS. </t>
  </si>
  <si>
    <t>AQUISIÇÃO DE PEÇAS E MATERIAIS PARA O SERVIÇO DE MANUTENÇÃO DE TI, DA SEÇÃO DE APOIO AO USUÁRIO, VISANDO A MANUTENÇÃO EM EQUIPAMENTOS ELETRO-ELETRÔNICOS.</t>
  </si>
  <si>
    <t>TOTAL (NOVAS CONTRATAÇÕES)</t>
  </si>
  <si>
    <t>TOTAL GERAL (RENOVÁVEIS + NÃO RENOVÁVEIS + NOVAS CONTRATAÇÕES)</t>
  </si>
  <si>
    <t>SELEÇÃO</t>
  </si>
  <si>
    <t>DATA CONTRATAÇÃO</t>
  </si>
  <si>
    <t>VALOR</t>
  </si>
  <si>
    <t>NORDESTE COMÉRCIO E SERVIÇOS LTDA</t>
  </si>
  <si>
    <t>R A DE MELO EIRELI (BIOSERV SAÚDE AMBIENTAL)</t>
  </si>
  <si>
    <t>Anderson da Silva Soares</t>
  </si>
  <si>
    <t>BONANZA COMÉRCIO SERVIÇOS INSTALAÇÃO E MANUTENÇÃPOREGÃO</t>
  </si>
  <si>
    <t>TELEMAR NORTE LESTE S.A.</t>
  </si>
  <si>
    <t>EDITORA E GRÁFICA IMPRIME LTDA</t>
  </si>
  <si>
    <t>TECNETWORKING SERVIÇOS E SOLUÇÕES EM TI LTDA</t>
  </si>
  <si>
    <t>REDE NACIONAL DE ENSINO E PESQUISA</t>
  </si>
  <si>
    <t xml:space="preserve">A4 VIGILÂNCIA E SEGURANÇA PATRIMONIAL EIRELI </t>
  </si>
  <si>
    <t>A. S. R. COMÉRCIO E PRESTADORA DE SERVIÇOS DE ENGENHARIA LTDA</t>
  </si>
  <si>
    <t>NORDESTE COMÉRCIO E SERVIÇOS LTDA – ME</t>
  </si>
  <si>
    <t>IBROWSE - CONSULTORIA E INFORMÁTICA LTDA</t>
  </si>
  <si>
    <t>DANIEL ALVES DE ANDRADE</t>
  </si>
  <si>
    <t>LHL DE ASSIS &amp; CIA LTDA</t>
  </si>
  <si>
    <t>ALSERVICE SERVIÇOS ESPECIALIZADOS</t>
  </si>
  <si>
    <t>D &amp; L SERVIÇOS DE APOIO ADMINISTRATIVO LTDA</t>
  </si>
  <si>
    <t>FINALE SISTEMAS CONSTRUTIVOS LTDA</t>
  </si>
  <si>
    <t xml:space="preserve"> ITAYLANNE DE C. REGO</t>
  </si>
  <si>
    <t>TELEMAR NORTE LESTE S/A</t>
  </si>
  <si>
    <t>DIGISEC CERTIFICAÇÃO DIGITAL EIRELI</t>
  </si>
  <si>
    <t>MAX DIGITAL PRINT LTDA</t>
  </si>
  <si>
    <t>ARTHOS SERVIÇOS E MANUTENÇÃO EIRELI – EPP</t>
  </si>
  <si>
    <t>EDITHAL SERVIÇOS E CONSTRUÇÕES LTDA – EPP</t>
  </si>
  <si>
    <t>NEO CONSULTORIA E ADMINISTRAÇÃO DE BENEFÍCIOS EIRELI</t>
  </si>
  <si>
    <t>EXLBR TECNOLOGIA SOLUÇÕES E SERVIÇOS EIRELI</t>
  </si>
  <si>
    <t>MISEL - MANUTENÇÃO E SERVIÇOS GERAIS LTDA</t>
  </si>
  <si>
    <t>EDITORA GRÁFICA ALIANÇA LTDA</t>
  </si>
  <si>
    <t>FACE PRODUÇOES GRAFICAS LTDA</t>
  </si>
  <si>
    <t>IP2 TEL SERVIÇOS DE COMUNICAÇÃO MULTIMÍDIA EIRELI</t>
  </si>
  <si>
    <t>SERVE MAIS TERCEIRIZAÇÃO DE MÃO DE OBRA E SERVIÇOS EM GERAL</t>
  </si>
  <si>
    <t>IT TECNOLOGIA E INFORMAÇÃO LTDA</t>
  </si>
  <si>
    <t>Mônica Fontinele de Farias</t>
  </si>
  <si>
    <t>FERNANDO FERREIRA LIMA</t>
  </si>
  <si>
    <t>Genival Nunes Rosa</t>
  </si>
  <si>
    <t>José Egberto Nogueira</t>
  </si>
  <si>
    <t>Jorge Mussa Guerra Demes</t>
  </si>
  <si>
    <t>Antônio Reginaldo da Cunha</t>
  </si>
  <si>
    <t>INTELLISISTEMAS – SISTEMAS DE AUTOMAÇÃO E MANUTENÇÃO LTDA</t>
  </si>
  <si>
    <t>FUTURA SERVIÇOS PROFISSIONAIS ADMINISTRATIVOS EIRELI</t>
  </si>
  <si>
    <t>CLARO S.A</t>
  </si>
  <si>
    <t>ERICA E. G. LIMA SERVIÇOS DE MÃO DE OBRA EIRELI (FACILITY TERCEIRIZAÇÃO DE MÃO DE OBRA)</t>
  </si>
  <si>
    <t>TECNETWORKING SERVIÇOS E SOLUÇÕES EM TI</t>
  </si>
  <si>
    <t>R N MARQUES ARAUJO – EPP</t>
  </si>
  <si>
    <t>MONTAGEM DE ESTANTES METÁLICAS PARA DEPÓSITO DE URNAS</t>
  </si>
  <si>
    <t>DRIVE A INFORMÁTICA LTDA</t>
  </si>
  <si>
    <t>FORNECIMENTO DE COMPUTADORES</t>
  </si>
  <si>
    <t>JELTA TRUCK LTDA</t>
  </si>
  <si>
    <t>FORNECIMENTO DE VEÍCULO</t>
  </si>
  <si>
    <t>J. L. M. DE ALMEIDA</t>
  </si>
  <si>
    <t>ELEIÇÕES 2020 - SERVIÇO DE TRANSPORTE DE URNAS ELETRÔNICAS</t>
  </si>
  <si>
    <t>LINK DATA INFORMÁTICA E SERVIÇOS S/A</t>
  </si>
  <si>
    <t>CAPACITAÇÃO</t>
  </si>
  <si>
    <t>UNICOBA INDÚSTRIA DE COMPONENTES ELETRÕNICOS E INFORMÁTICA S/A</t>
  </si>
  <si>
    <t>FORNECIMENTO DE BATERIAS DE CHUMBO-ÁCIDO SELADA 12V PARA URNAS ELETRÔNICAS</t>
  </si>
  <si>
    <t>HEWLETT PACKARD BRASIL LTDA</t>
  </si>
  <si>
    <t>FORNECIMENTO DE BENS</t>
  </si>
  <si>
    <t>4LINUX SOFTWARE E COMÉRCIO DE PROGRAMAS LTDA</t>
  </si>
  <si>
    <t>CAPACITAÇÃO - PAC-TI - CURSO ESPECIALISTA ELASTIC STACK - ELASTICSEARCH, LOGSTASH, BEATS E KIBANA</t>
  </si>
  <si>
    <t>ELEIÇÕES 2020 - SERVIÇO DE MENSAGEIROS MOTORIZADOS (MOTOBOYS) - TERESINA E PICOS</t>
  </si>
  <si>
    <t>VENEZA SERVIÇOS ADMINISTRATIVOS EIRELI</t>
  </si>
  <si>
    <t>ELEIÇÕES 2020 - SERVIÇOS TERCEIRIZADOS - MOTORISTA - CONTRATAÇÃO</t>
  </si>
  <si>
    <t>MÔNACO DIESEL CAMINHÕES E ÔNIBUS LTDA</t>
  </si>
  <si>
    <t xml:space="preserve">BROTHERS PRODUTOS E SERVIÇOS LTDA </t>
  </si>
  <si>
    <t>PENDRIVE MARCA SANDISK ULTRA 32GB</t>
  </si>
  <si>
    <t>LOCAÇÃO DE IMÓVEIS - 33ª ZE-BURITI DOS LOPES</t>
  </si>
  <si>
    <t>GL ELETRO-ELETRONICOS LTDA</t>
  </si>
  <si>
    <t>NOBREAK NET DE 1,5 KVA BIVOLT - MARCA SMS</t>
  </si>
  <si>
    <t>J MARCOS &amp;J BANDEIRA LTDA</t>
  </si>
  <si>
    <t>FORNECIMENTO DE ÁGUA MINERAL EM GARRAFÕES DE 20 LITROS PARA O FÓRUM ELEITORAL DE CAMPO MAIOR</t>
  </si>
  <si>
    <t>REDE NACIONAL DE ENSINO E PESQUISA(RNP)</t>
  </si>
  <si>
    <t>CAPACITAÇÃO - PAC - CURSO SOBRE LEI GERAL DE PROTEÇÃO DE DADOS NA PRÁTICA</t>
  </si>
  <si>
    <t xml:space="preserve">SERVIÇO DE TELEFONIA MÓVEL </t>
  </si>
  <si>
    <t>LRA MONTEIRO PEÇAS-ME (FIBRAMAX)</t>
  </si>
  <si>
    <t>CAPOTA DE FIBRA PARA PICK-UP MITSUBISHI</t>
  </si>
  <si>
    <t>GIBBOR PUBLICIDADE E PUBLICAÇÕES DE EDITAS EIRELI</t>
  </si>
  <si>
    <t>PUBLICAÇÃO DE EDITAIS E DE AVISOS DE INTERESSE DO TRE-PI (RENOVADO)</t>
  </si>
  <si>
    <t>FORNECIMENTO DE COMPUTADOR</t>
  </si>
  <si>
    <t>MARIA DEYSÉE DE ASSUNÇÃO PINHO LACERDA</t>
  </si>
  <si>
    <t>LOCAÇÃO DE IMÓVEL - 17ª ZE-MIGUEL ALVES</t>
  </si>
  <si>
    <t>FACHINELI COMUNICAÇÃO LTDA</t>
  </si>
  <si>
    <t>ELEIÇÕES 2020 - SERVIÇOS DE COBERTURA JORNALÍSTICA E FOTOJORNALÍSTICA</t>
  </si>
  <si>
    <t xml:space="preserve">SEPROL- COMÉRCIO E CONSULTORIA EM INFORMÁTICA LTDA </t>
  </si>
  <si>
    <t>EQUIPAMENTOS DE TIC - SWITCH DE 16 PORTAS E SWITCH DE 48 PORTAS</t>
  </si>
  <si>
    <t>SEPROL - COMÉRCIO E CONSULTORIA EM INFORMÁTICA LTDA</t>
  </si>
  <si>
    <t>FUTURE IN BOX MONTAGEM E INOVAÇÃO EM UNIDADES MÓVEIS EIREL</t>
  </si>
  <si>
    <t>FORNECIMENTO DE TRAILER PARA CARTÓRIO MÓVEL</t>
  </si>
  <si>
    <t>TREINAMENTO - CURSO PROPAGANDA ELEITORAL NA INTERNET</t>
  </si>
  <si>
    <t>ELEIÇÕES 2020 - FORNECIMENTO DE CABINAS DE VOTAÇÃO (COMPRA COMPARTILHADA ARP-TSE 17/2020)</t>
  </si>
  <si>
    <t>INSIGNE MAGISTÉRIO E TREINAMENTOS JURÍDICOS LTDA</t>
  </si>
  <si>
    <t>CAPACITAÇÃO - PAC - CURSO SOBRE REGRAS E DIRETRIZES DE CONTRATAÇÕES COM BASE NA IN-05/2017</t>
  </si>
  <si>
    <t>INSIGNE MAGISTÉRIO E TREINAMENTO JURÍDICOS LTDA</t>
  </si>
  <si>
    <t>PRIMEIRO TIME INFORMÁTICA LTDA</t>
  </si>
  <si>
    <t>SILFER COMÉRCIO, INDUSTRIA, EXPORTAÇÃO DE ARTEFATOS DE PAPEIS</t>
  </si>
  <si>
    <t>ELEIÇÕES 2020 - BOBINAS PARA URNAS ELETRÔNICAS (80 M)</t>
  </si>
  <si>
    <t>SUCESSO TECNOLOGIA E INFORMAÇÃO</t>
  </si>
  <si>
    <t>CONTRATAÇÃO DE SERVIÇO DE CAPACITAÇÃO E TREINAMENTO</t>
  </si>
  <si>
    <t>WORK LINK INFORMATICA LTDA</t>
  </si>
  <si>
    <t>ARVVO TECNOLOGIA, CONSULTORIA E SERVIÇOS LTDA</t>
  </si>
  <si>
    <t>ELEIÇÕES 2020 - SERVIÇO DE GRAVAÇÃO DE VTs E SPOTS PARA ELEIÇÕES</t>
  </si>
  <si>
    <t xml:space="preserve">COMPACT POWER MÁQUINAS LTDA </t>
  </si>
  <si>
    <t>NOTEBOOK COM 14' DE TELA - 8GB DE MEMÓRIA RAM - HD 256 GB - SISTEMA OPERACIONAL WINDOWS 10</t>
  </si>
  <si>
    <t>J. BEZERRA DA SILVA SERVIÇOS FOTOGRÁFICOS</t>
  </si>
  <si>
    <t>ELEIÇÕES 2020 - SERVIÇOS PROFISSIONAIS - SERVIÇO DE FILMAGEM DA VOTAÇÃO PARALELA</t>
  </si>
  <si>
    <t>MICHELLY MOURA MELO (Ateliê Alta Costura)</t>
  </si>
  <si>
    <t>MÁSCARA DE TECIDO COM TRIPLA CAMADA - LEI 13979/2020</t>
  </si>
  <si>
    <t>FORNECIMENTO DE TAPETES SANITIZANTES</t>
  </si>
  <si>
    <t>OBJETO</t>
  </si>
  <si>
    <t>SITUAÇÃO</t>
  </si>
  <si>
    <t>PESSOA JURÍDICA OU PESSOA FÍSICA</t>
  </si>
  <si>
    <t>VALOR ATUAL R$</t>
  </si>
  <si>
    <t>PLANO INTERNO</t>
  </si>
  <si>
    <t>VALIDA</t>
  </si>
  <si>
    <t>OBJETO RESUMIDO</t>
  </si>
  <si>
    <t>x</t>
  </si>
  <si>
    <t>Contratação de serviços de controle de vetores e pragas urbanas nos edifícios utilizados pela justiça eleitoral.</t>
  </si>
  <si>
    <t>IEF LIMPEZ</t>
  </si>
  <si>
    <t>Contratação de serviços e venda de produtos da ECT.</t>
  </si>
  <si>
    <t>ADM LOGIST</t>
  </si>
  <si>
    <t>Prestação de serviços de manutenção preventiva e corretiva, com o fornecimento de peças e acessórios novos e originais e mão-de-obra habilitada, nos 2 (dois) elevadores da marca ThyssenKrupp instalados no prédio do Fórum Eleitoral de Teresina, localizado na Marechal Castelo Branco, nº 1377, Bairro Ilhotas, de acordo com as normas técnicas do fabricante e nos termos do Termo de Referência anexo.</t>
  </si>
  <si>
    <t>IEF MANPRE</t>
  </si>
  <si>
    <t>MANUTENÇÃO PRECIAL</t>
  </si>
  <si>
    <t>ADM APOIO</t>
  </si>
  <si>
    <t>Prestação dos serviços de Sanitização/Desinfecção de ambientes, no valor total de R$ 16.180,00(dezesseis mil, cento e oitenta reais</t>
  </si>
  <si>
    <t>prestação dos serviços técnicos auxiliares na unidade denominada Serviço de Arquivo do TRE-PI, nas condições estipuladas no presente instrumento, bem como no Procedimento Licitatório que deu origem a este contrato.</t>
  </si>
  <si>
    <t>AUXILIAR DE ARQUIVO</t>
  </si>
  <si>
    <t>UEL MANPREV</t>
  </si>
  <si>
    <t>SERVIÇOS TI</t>
  </si>
  <si>
    <t>Locação do imóvel localizado na Av. Sérgio Gama, nº 153, Centro, Avelino Lopes - PI, para sediar o Cartório da 88ª Zona Eleitoral.</t>
  </si>
  <si>
    <t>Contratação de manutenção preventiva e corretiva em condicionadores de ar e bebedouros.</t>
  </si>
  <si>
    <t>Locação do imóvel para sediar Cartório da 72ª ZE - Itaueira-PI.</t>
  </si>
  <si>
    <t>TIC MANHDW</t>
  </si>
  <si>
    <t>Prestação de serviços de manutenção preventiva, corretiva e serviços ocasionais nas centrais e redes telefônicas do TRE-PI, nos termos do Termo de Referência nº 07/2019 (Anexo I).</t>
  </si>
  <si>
    <t>ADM MANMAQ</t>
  </si>
  <si>
    <t>Contratação prestação de serviço de auxiliar de serviços gerais.</t>
  </si>
  <si>
    <t>SECRETÁRIOS/RECEPCIONISTAS/CONTÍNUOS/SERVIÇOS GERAIS</t>
  </si>
  <si>
    <t>TERCEIRIZAÇÃO DE SERVIÇOS - AUXILIAR DE SERVIÇOS GERAIS - DESPESA COM SALÁRIOS</t>
  </si>
  <si>
    <t>Contrataçao de prestação de serviço de manutenção predial.</t>
  </si>
  <si>
    <t>Prestação de serviços de agenciamento de viagens</t>
  </si>
  <si>
    <t>ADM PASSAG</t>
  </si>
  <si>
    <t>Prestação dos serviços de locação e manutenção preventiva e corretiva de 02 (duas) máquinas fotocopiadoras multifuncionais digitais, sendo 01 (uma) monocromática e 01 (uma) colorida, a serem instaladas no Setor de Reprografia do TRE-PI.</t>
  </si>
  <si>
    <t>ADM LOCMAQ</t>
  </si>
  <si>
    <t>Contratação de serviço telefônico fixo comutado local e 0800.</t>
  </si>
  <si>
    <t>ADM TELEFO</t>
  </si>
  <si>
    <t>Contratação de serviços de motoristas.</t>
  </si>
  <si>
    <t>MOTORISTA/MOTOBOY</t>
  </si>
  <si>
    <t>Prestação do serviço de acesso móvel à Internet, padrão 4G – adesão.</t>
  </si>
  <si>
    <t>TIC COMRED</t>
  </si>
  <si>
    <t>Prestação de serviços de confecção de banners e adesivos, envolvendo impressão e acabamento para o TRE-PI.</t>
  </si>
  <si>
    <t>Locação do imóvel localizado na Rua Liberato José, 281, Centro, na cidade de Simões - PI, para fins de sediar o Cartório da 56ª Zona Eleitoral.</t>
  </si>
  <si>
    <t>O presente contrato tem como objeto a contratação do serviço telefônico fixo de longa distância intraregional
e inter-regional destinado às unidades da Justiça Eleitoral localizadas em todo o território do Estado do Piauí.</t>
  </si>
  <si>
    <t>Contratação de subscrição de licenças.</t>
  </si>
  <si>
    <t>TIC LOCSOF</t>
  </si>
  <si>
    <t>Serviços de vigilância armada e operação de monitoramento de CVTV nos prédios do TRE-PI.</t>
  </si>
  <si>
    <t>IEF VIGOST</t>
  </si>
  <si>
    <t>Prestação dos serviços de modernização tecnológica com o fornecimento de projeto executivo de dois elevadores, e substituição integral de um elevador, instalados nos edifícios sede e anexo do TRE-PI.</t>
  </si>
  <si>
    <t>Locação do imóvel - 06ª ZE - Barras .</t>
  </si>
  <si>
    <t>Fornecimento de energia elétrica</t>
  </si>
  <si>
    <t>IEF ENERGI</t>
  </si>
  <si>
    <t>Contratação de serviços de limpeza, conservação e higienização.</t>
  </si>
  <si>
    <t>Contratação de serviço de portaria 24h.</t>
  </si>
  <si>
    <t>Prestação de serviços de Mestre de Cerimônia e Recepcionistas.</t>
  </si>
  <si>
    <t>ADM EVENTO</t>
  </si>
  <si>
    <t>Fornecimento de lanches para os Juízes Membros da Corte do TRE-PI e para o Representante do Ministério Público Eleitoral nos dias de sessões ordinárias e extraordinárias</t>
  </si>
  <si>
    <t>COPA/GARÇON</t>
  </si>
  <si>
    <t>Prestação dos serviços de recepcionista, nas condições estipuladas no presente instrumento, bem
como no Procedimento Licitatório que deu origem a este contrato.</t>
  </si>
  <si>
    <t>Contratação de empresa para prestação de serviços de fornecimento, montagem e desmontagem de painéis divisórios, nas condições estipuladas no presente instrumento.</t>
  </si>
  <si>
    <t>Prestação de serviços de fornecimento de lanches tipo coffe-break quando da realização de capacitação ou eventos realizados na Secretaria do TRE -PI</t>
  </si>
  <si>
    <t>ADM MATAUX</t>
  </si>
  <si>
    <t>Prestação de serviços de agente de integração para operacionalização de programa de estágio de estudantes,</t>
  </si>
  <si>
    <t>ADM ESTAGI</t>
  </si>
  <si>
    <t>INV PERMAN</t>
  </si>
  <si>
    <t>Prestação de serviços de publicação, em jornal de grande circulação, dos comunicados, avisos, resumos de editais ou quaisquer outras matérias escritas pertinentes a publicações exigidas pela Lei nº 8.666/93, bem como de todas as matérias eleitorais necessárias ao conhecimento do público em geral.</t>
  </si>
  <si>
    <t>Contratação de empresa especializada para a prestação de serviços de assinatura de banco de imagens por meio digital (internet), para atender às necessidades do Serviço de Reprografia do TRE-PI.</t>
  </si>
  <si>
    <t>ADM ASSINA</t>
  </si>
  <si>
    <t>Contratação de prestação dos serviços técnicos especializados na área de Tecnologia da Informação, abrangendo atividades relacionadas a suporte à rede, banco de dados e de suporte técnico remoto e presencial
aos usuários de soluções de tecnologia da informação.</t>
  </si>
  <si>
    <t>TIC APOIO</t>
  </si>
  <si>
    <t>Contratação da empresa SUCESSO TECNOLOGIA E INFORMAÇÃO, para realização dos cursos "FORMAÇÃO CIENTISTA DE DADOS, FORMAÇÃO ENGENHEIRO DE DADOS E FORMAÇÃO INTELIGÊNCIA ARTIFICIAL"</t>
  </si>
  <si>
    <t>PI CAPPAC</t>
  </si>
  <si>
    <t>DIVERSOS</t>
  </si>
  <si>
    <t>O presente contrato tem por objeto a aquisição de 01 (um) veículo automotor terrestre, conforme especificações constantes do Edital, Item 01 do Termo de Referência nº 13/2019 (Anexo I do Edital)</t>
  </si>
  <si>
    <t>INV VEICUL</t>
  </si>
  <si>
    <t>Prestação dos serviços de coleta de resíduos sólidos do Grupo D nas unidades do TRE-PI, nas condições estipuladas no presente instrumento, bem como no Procedimento Licitatório que deu origem a este contrato.</t>
  </si>
  <si>
    <t>Prestação do serviço telefônico 0800.</t>
  </si>
  <si>
    <t>Prestação dos serviços de mensageiros motorizados (motoboys) para o Pleito Eleitoral 2020 no TRE-PI.</t>
  </si>
  <si>
    <t>FUN APOIO</t>
  </si>
  <si>
    <t>ELEIÇÃO</t>
  </si>
  <si>
    <t>Serviço de motoristas para o pleito eleitoral 2020</t>
  </si>
  <si>
    <t>Aquisição de 2 (dois) certificados digitais SSL/TLS Organizacionais Wildcard para os domínios tre-pi.gov.br e tre-pi.jus.br.</t>
  </si>
  <si>
    <t>TIC ARMDAD</t>
  </si>
  <si>
    <t>Prestação dos serviços de emissão de 101
certificados digitais padrão ICP-Brasil, do tipo A3 e 5 (cinco) visitas,</t>
  </si>
  <si>
    <t>Fornecimento de água água mineral de 20 litros para 96° ZE - Campo Maior</t>
  </si>
  <si>
    <t>CARREGADORES</t>
  </si>
  <si>
    <t>Locação do imóvel localizado na Rua Patriotino Lages, 512, Centro, no Município de Esperantina, PI, para fins de sediar o Cartório da 41ª Zona Eleitoral.</t>
  </si>
  <si>
    <t>Contratação, via adesão, do serviço de impressão de 150 unidades do Relatório de Gestão do TRE-PI - Biênio 2018/2020, conforme especificações descritas no item 1.1 do PE nº 05/2019 (ARP N° 20/2019) do TRE-TO (UASG: 70027)</t>
  </si>
  <si>
    <t>O presente Contrato tem por objeto a prestação dos serviços de suporte técnico, pacotes de correções e das atualizações do Software ALEPH 500, 1 (uma) licença de acesso para 1 Sub-Biblioteca, 2 (duas) licenças de acesso para usuários Staff e 2 (duas) licenças de acesso para usuários OPAC Web a ser aplicado no âmbito do TRE/PI, no Sistema de Gerenciamento de Bibliotecas, conforme estabelecido no Projeto Básico anexo a este Contrato.</t>
  </si>
  <si>
    <t>TIC MANSOF</t>
  </si>
  <si>
    <t>16CT0002</t>
  </si>
  <si>
    <t>Locação de imóvel.82° ZE - Várzea Grande -PI</t>
  </si>
  <si>
    <t>DERNAUSIN RODRIGUES DA CUNHA</t>
  </si>
  <si>
    <t>LOCAÇÃO DE IMÓVEL - 82PAE48-VÁRZEA GRANDE</t>
  </si>
  <si>
    <t>Contrato de prestação de serviço de Secretariado.</t>
  </si>
  <si>
    <t>Aquisição de 2.865 (duas mil, oitocentos e sessenta e cinco) baterias de chumbo-ácido seladas para urnas eletrônicas modelos 2009, 2010, 2011, 2013 e 2015, de acordo com as especificações, exigências e prazos constantes no Edital de Licitação TSE nº 05/2020</t>
  </si>
  <si>
    <t>UEL SUPRIM</t>
  </si>
  <si>
    <t>Prestação dos serviços de impressão e colagem de capas coloridas de publicações (livros, revistas, manuais e outros) do TRE-PI</t>
  </si>
  <si>
    <t>GERENTE PROJETOS</t>
  </si>
  <si>
    <t>Contratação de prestação de serviços continuados de manutenção preventiva e corretiva nos equipamentos gráficos lotados na Reprografia do TER-PI</t>
  </si>
  <si>
    <t>Aquisição de cabinas de votação para urna eletrônica</t>
  </si>
  <si>
    <t>FUN MATEXP</t>
  </si>
  <si>
    <t>Contratação de motoboys.</t>
  </si>
  <si>
    <t>Prestação de serviços de fornecimento de enlaces de comunicação de dados para interligar o TRE-PI e os Cartórios Eleitorais do Estado do Piauí, Postos de Atendimento ao Eleitor e demais unidades administrativas deste Regional, denominados sites remotos, bem como links de Internet Dedicada para a Secretaria deste Regional, incluídos instalação, configuração, manutenção, gerência e serviços técnicos de suporte conforme especificações do Termo de Referência nº 69/2019.</t>
  </si>
  <si>
    <t>Contratação locação 25° ZE – Jerumenha-PI.</t>
  </si>
  <si>
    <t>Contratação de locação do imóvel Município de Monsenhor Gil- PI.</t>
  </si>
  <si>
    <t>Locação do imóvel 31° ZE - Município de Palmeirais/ PI</t>
  </si>
  <si>
    <t>Contratação de aquisição de 166 Notebook - Adesão</t>
  </si>
  <si>
    <t>O presente contrato tem por objeto a aquisição de uma Infraestrutura Móvel, confeccionada em metal, para servir como sala de atendimento ao eleitor, cujo bem deverá ser adaptado e montado em um caminhão de propriedade do Tribunal Regional Eleitoral do Piauí, pela CONTRATADA</t>
  </si>
  <si>
    <t>Locação Cartório Eleitoral da 80° Zona – Matias Olímpio-PI.</t>
  </si>
  <si>
    <t>Contratação de locação do imóvel - 26° ZE – Parnaguá-PI.</t>
  </si>
  <si>
    <t>Contratação de locação do imóvel - 19 Z – Jaicós.</t>
  </si>
  <si>
    <t>Contratação de locação da 27/ ZE – Luzilândia.</t>
  </si>
  <si>
    <t>Contratação de locação de imóvel - 46° ZE – Guadalupe.</t>
  </si>
  <si>
    <t>Contratação de locação imóvel - 57° ZE - Itainópolis-PI.</t>
  </si>
  <si>
    <t>O presente contrato tem por objeto o fornecimento, implantação, repasse de conhecimento, manutenção e suporte técnico de solução de gestão e governança das urnas eletrônicas, em unidades do TRE-PI</t>
  </si>
  <si>
    <t>Fornecimento de 3 (três) switches de distribuição (core) – item 1 do Pregão Eletrônico nº 27/2019 (ARP nº 32/2019).</t>
  </si>
  <si>
    <t>Contratação de locação Cartório da 43ª ZE – Regeneração.</t>
  </si>
  <si>
    <t>Contratação de locação da 47° ZE – Altos.</t>
  </si>
  <si>
    <t>Contrato de Adesão á ARP N° 16/2017 - pe N° 034/2016 - FUB - 80 (oitenta) computadores completos.</t>
  </si>
  <si>
    <t>Contratação da locação de imóvel - 67° ZE - Manoel Emídio.</t>
  </si>
  <si>
    <t>Contratação de locação de imóvel - 37° e 83° ZE Simplício Mendes -PI.</t>
  </si>
  <si>
    <t>Contrato de adesão - ARP nº 08/2018, originada do PE nº 14/2017 - MTPA.</t>
  </si>
  <si>
    <t>O presente contrato tem por objeto a locação do imóvel localizado na Rua Benjamin
Constant, nº 730, Centro, São Pedro do Piauí/PI, para fins de sediar o Cartório da 30ª Zona
Eleitoral do Estado do Piauí.</t>
  </si>
  <si>
    <t>Locação do imóvel localizado na Rua Nove de Junho, nº 608, Centro, no Município de Fronteiras - PI, para fins de sediar o Cartório da 40ª Zona Eleitoral.</t>
  </si>
  <si>
    <t>Aquisição, via adesão à Ata de Registro de Preços 10/2018, do Ministério da Transparência e Controladoria-Geral da União – CGU, de 01 (uma) unidade do item 01 (Storage all-flash com instalação, garantia estendida de 60 meses e capacidade utilizável de 100 TB) e 01 (uma) unidade do item 03 (Repasse de Conhecimento), para o Tribunal Regional Eleitoral do Piauí.</t>
  </si>
  <si>
    <t>Aquisição de equipamentos de informática denominados servidores em lâminas (blades) com todos os componentes para solução completa com suporte e serviços associados, incluindo prestação de assistência técnica em garantia</t>
  </si>
  <si>
    <t>Contratação de serviço técnico especializado para fabricação, transporte,montagem e instalação de ESTANTES METÁLICAS MODULADAS FIXAS, para armazenamentovertical de Urnas Eletrônicas dispostas em paletes, conforme projeto anexo; para a otimização e aproveitamento dos espaços.</t>
  </si>
  <si>
    <t>Locação do imóvel localizado na BR – 135, Centro, Gilbués/PI, para fins de sediar o Cartório da 35ª Zona Eleitoral do Estado do Piauí.</t>
  </si>
  <si>
    <t>Locação do imóvel localizado na Av. Coronel Benedito da Luz, Centro, 565, CEP: 64.455-000, Barro Duro - PI, para fins de sediar o Cartório da 74ª Zona Eleitoral do Estado do Piauí.</t>
  </si>
  <si>
    <t>Prestação dos serviços de instalação e desinstalação de condicionador de ar tipo split, com fornecimento de material, conforme especificações do Termo de Referência nº 58/2019</t>
  </si>
  <si>
    <t>Prestação dos serviços de locação de catracas eletrônicas e cartões RFID, inclusive instalação, manutenção, treinamento e suporte técnico.</t>
  </si>
  <si>
    <t>Fornecimento de nobreaks necessários à execução das tarefas operacionais demandadas pelos usuários do TRE-PI.</t>
  </si>
  <si>
    <t>18 meses do Termo de Recebimento Definitivo</t>
  </si>
  <si>
    <t>Aquisição de 3 (três) unidades da Expansão da Solução de Firewall UTM/VPN, incluindo equipamentos e serviços (suporte), com garantia de no mínimo 36 (trinta e seis) meses, conforme especificações do Termo de Referência nº 27/2019.</t>
  </si>
  <si>
    <t>36 meses do Termo de Recebimento Definitivo</t>
  </si>
  <si>
    <t>Locação de imóvel 53° ZE - Cocal-PI</t>
  </si>
  <si>
    <t>Locação de imóvel a fim de sediar o Cartório da 33ª ZE-Buriti dos Lopes - PI</t>
  </si>
  <si>
    <t>Aquisição de bobinas de papel de 80m para urnas eletrônicas</t>
  </si>
  <si>
    <t>Serviços de produção de 4 VT's e 8 spots para o pleito eleitoral 2020.</t>
  </si>
  <si>
    <t>Locação de imóvel a fim de sediar o Cartório da 16ª ZE- União - PI</t>
  </si>
  <si>
    <t>Cobertura jornalistica e fotojornalistica(produção de texto e registro fotográfico) para divulgação das atividades e eventos nas eleições 2020.</t>
  </si>
  <si>
    <t>Serviços de operação de equipamentos eletroacústicos, vídeo conferencia e multimídia.</t>
  </si>
  <si>
    <t>OPERADOR DE SOM</t>
  </si>
  <si>
    <t>Prestação de serviços de filmagem, monitoramento e produção de material gravado dos procedimentos de "Votação paralela"</t>
  </si>
  <si>
    <t>Serviços de telefonia fixa comutada e local 0800 para o Fórum.</t>
  </si>
  <si>
    <t>FUN TELEFO</t>
  </si>
  <si>
    <t>Serviços de operação de empilhadeira nas dependências do TRE-PI e demais unidades que se fizer necessário.</t>
  </si>
  <si>
    <t>Serviços de webconferência, webinar e streaming de áudio/vídeo e suporte técnico.</t>
  </si>
  <si>
    <t>Aquisição de 3.000 (três mil) máscaras de tecido , tripla camada.</t>
  </si>
  <si>
    <t>Contratação para a realização do curso “GESTÃO E FISCALIZAÇÃO DOS CONTRATOS DE TERCEIRIZAÇÃO - Fundamentos jurídicos e boas práticas a cargo dos gestores e fiscais dos contratos de serviços terceirizados (destaque quanto à aplicação de normas editadas no enfrentamento da COVID-19 que tenham reflexo nos contratos de terceirização)"</t>
  </si>
  <si>
    <t>20CT0040</t>
  </si>
  <si>
    <r>
      <rPr>
        <sz val="12"/>
        <color rgb="FF000000"/>
        <rFont val="Arial"/>
        <family val="2"/>
        <charset val="1"/>
      </rPr>
      <t xml:space="preserve">Fornecimento de </t>
    </r>
    <r>
      <rPr>
        <b/>
        <sz val="11"/>
        <color rgb="FF000000"/>
        <rFont val="Calibri"/>
        <family val="2"/>
        <charset val="1"/>
      </rPr>
      <t xml:space="preserve">Módulo de Força </t>
    </r>
    <r>
      <rPr>
        <sz val="11"/>
        <color rgb="FF000000"/>
        <rFont val="Calibri"/>
        <family val="2"/>
        <charset val="1"/>
      </rPr>
      <t>(</t>
    </r>
    <r>
      <rPr>
        <i/>
        <sz val="11"/>
        <color rgb="FF000000"/>
        <rFont val="Calibri"/>
        <family val="2"/>
        <charset val="1"/>
      </rPr>
      <t>Power Module</t>
    </r>
    <r>
      <rPr>
        <sz val="11"/>
        <color rgb="FF000000"/>
        <rFont val="Calibri"/>
        <family val="2"/>
        <charset val="1"/>
      </rPr>
      <t xml:space="preserve">) para a </t>
    </r>
    <r>
      <rPr>
        <b/>
        <sz val="11"/>
        <color rgb="FF000000"/>
        <rFont val="Calibri"/>
        <family val="2"/>
        <charset val="1"/>
      </rPr>
      <t xml:space="preserve">UPS </t>
    </r>
    <r>
      <rPr>
        <sz val="11"/>
        <color rgb="FF000000"/>
        <rFont val="Calibri"/>
        <family val="2"/>
        <charset val="1"/>
      </rPr>
      <t>(</t>
    </r>
    <r>
      <rPr>
        <i/>
        <sz val="11"/>
        <color rgb="FF000000"/>
        <rFont val="Calibri"/>
        <family val="2"/>
        <charset val="1"/>
      </rPr>
      <t>Uninterruptible Power Supply</t>
    </r>
    <r>
      <rPr>
        <sz val="11"/>
        <color rgb="FF000000"/>
        <rFont val="Calibri"/>
        <family val="2"/>
        <charset val="1"/>
      </rPr>
      <t xml:space="preserve">) do Datacenter, de marca </t>
    </r>
    <r>
      <rPr>
        <b/>
        <sz val="11"/>
        <color rgb="FF000000"/>
        <rFont val="Calibri"/>
        <family val="2"/>
        <charset val="1"/>
      </rPr>
      <t xml:space="preserve">APC </t>
    </r>
    <r>
      <rPr>
        <sz val="11"/>
        <color rgb="FF000000"/>
        <rFont val="Calibri"/>
        <family val="2"/>
        <charset val="1"/>
      </rPr>
      <t xml:space="preserve">modelo </t>
    </r>
    <r>
      <rPr>
        <b/>
        <sz val="11"/>
        <color rgb="FF000000"/>
        <rFont val="Calibri"/>
        <family val="2"/>
        <charset val="1"/>
      </rPr>
      <t xml:space="preserve">Symmetra PX40 </t>
    </r>
    <r>
      <rPr>
        <sz val="11"/>
        <color rgb="FF000000"/>
        <rFont val="Calibri"/>
        <family val="2"/>
        <charset val="1"/>
      </rPr>
      <t>(</t>
    </r>
    <r>
      <rPr>
        <b/>
        <sz val="11"/>
        <color rgb="FF000000"/>
        <rFont val="Calibri"/>
        <family val="2"/>
        <charset val="1"/>
      </rPr>
      <t>Part Number WSYPM10K16H</t>
    </r>
    <r>
      <rPr>
        <sz val="11"/>
        <color rgb="FF000000"/>
        <rFont val="Calibri"/>
        <family val="2"/>
        <charset val="1"/>
      </rPr>
      <t>), com respectivo serviço de substituição e manutenção preventiva do equipamento (</t>
    </r>
    <r>
      <rPr>
        <b/>
        <sz val="11"/>
        <color rgb="FF000000"/>
        <rFont val="Calibri"/>
        <family val="2"/>
        <charset val="1"/>
      </rPr>
      <t>Part Number WFULLDAYWH</t>
    </r>
    <r>
      <rPr>
        <sz val="11"/>
        <color rgb="FF000000"/>
        <rFont val="Calibri"/>
        <family val="2"/>
        <charset val="1"/>
      </rPr>
      <t>)</t>
    </r>
  </si>
  <si>
    <t>SCHNEIDER ELECTRIC IT BRASIL LTDA</t>
  </si>
  <si>
    <t>EQUIPAMENTO UPS (UNINTERRUPTIBLE POWER SUPPLY) MARCA APC MODELO SYMMETRA PX40</t>
  </si>
  <si>
    <t>Aquisição de 1 (um) veículo automotor tipo Caminhão Truck, configuração 6x2, equipado com baú de alumínio tipo carga seca e plataforma eletro-hidráulica de elevação.</t>
  </si>
  <si>
    <t>Do recebimento definitivo até o final da garantia</t>
  </si>
  <si>
    <t>CAMINHÃO TIPO TRUCK 6 X 2 EQUIPADO COM BAÚ DE ALUMÍNIO E PLATAFORMA ELETROHIDRÁULICA</t>
  </si>
  <si>
    <t>Aquisição de 4 (quatro) capotas automotivas em fibra de vidro para picapes MITSUBISHI L200 TRITON SPT GL</t>
  </si>
  <si>
    <r>
      <rPr>
        <sz val="12"/>
        <color rgb="FF000000"/>
        <rFont val="Arial"/>
        <family val="2"/>
        <charset val="1"/>
      </rPr>
      <t xml:space="preserve">Aquisição de 23 (vinte e três) unidades de computadores do tipo Notebook Avançado, com garantia </t>
    </r>
    <r>
      <rPr>
        <i/>
        <sz val="11"/>
        <color rgb="FF000000"/>
        <rFont val="Calibri"/>
        <family val="2"/>
        <charset val="1"/>
      </rPr>
      <t xml:space="preserve">on-site </t>
    </r>
    <r>
      <rPr>
        <sz val="11"/>
        <color rgb="FF000000"/>
        <rFont val="Calibri"/>
        <family val="2"/>
        <charset val="1"/>
      </rPr>
      <t>mínima de 60 meses.</t>
    </r>
  </si>
  <si>
    <t>Realização do curso “REGRAS E DIRETRIZES DO PROCEDIMENTO DE CONTRATAÇÃO DE SERVIÇOS SOB O REGIME DE EXECUÇÃO INDIRETA, BASEADAS NA INSTRUÇÃO NORMATIVA Nº 05/2017 E ALTERAÇÕES POSTERIORES</t>
  </si>
  <si>
    <t>Curso "Lei Geral de proteção de Dados na Pratica" - EAD</t>
  </si>
  <si>
    <t>Curso "ITIL V4 - FUNDAMENTOS DE GERENCIAMENTO DE SERVIÇOS DE TIC”.</t>
  </si>
  <si>
    <t>Curso "Gerenciamento de serviços de TI"</t>
  </si>
  <si>
    <t>Curso “ESPECIALISTA ELASTIC STACK - ELASTICSEARCH, LOGSTASH, BEATS E KIBANA"</t>
  </si>
  <si>
    <t>20CT0052</t>
  </si>
  <si>
    <t>Prestação dos serviços de locação de veículos, por demanda, com os respectivos condutores, combustível e seguro total (sem franquia securitária), para as Eleições 2020.</t>
  </si>
  <si>
    <t>LOCALIZA RENT A CAR S/A 16.670.085/0001-55</t>
  </si>
  <si>
    <t>FUN LOCVEI1</t>
  </si>
  <si>
    <t>ELEIÇÕES 2020 - SERVIÇO DE LOCAÇÃO DE VEÍCULOS COM MOTORISTA</t>
  </si>
  <si>
    <t>20CT0053</t>
  </si>
  <si>
    <t>UEL TRANSP1</t>
  </si>
  <si>
    <t>ELEIÇÕES 2020 - SERVIÇO DE TRANSPORTE DE URNAS ELETRÔNICAS - CAPITAL E INTERIOR</t>
  </si>
  <si>
    <t>20CT0054</t>
  </si>
  <si>
    <t>LOKAL RENT A CAR EIRELI</t>
  </si>
  <si>
    <t>20CT0055</t>
  </si>
  <si>
    <t>CECOL - CENTRO DE COMÉRCIO E LOCAÇÃO LTDA</t>
  </si>
  <si>
    <t>20CT0056</t>
  </si>
  <si>
    <t>Aquisição de 82 equipamentos para geração de mídias tipo CompactFlash baseado em interface USB.</t>
  </si>
  <si>
    <t>AKIYAMA - INDÚSTRIA E COMÉRCIO DE EQUIPAMENTOS ELETRÔNICOS E SISTEMAS</t>
  </si>
  <si>
    <t>INV EQUTIC</t>
  </si>
  <si>
    <t>EQUIPAMENTO DE GERAÇÃO DE MÍDIA COMPACTFLASH</t>
  </si>
  <si>
    <t>20CT0057</t>
  </si>
  <si>
    <t>Prestação do serviço de apoio à realização das Eleições Municipais de 2020, para atuação na Sede e Zonas Eleitorais do Piauí, incluindo apoio à preparação do treinamento dos profissionais selecionados.</t>
  </si>
  <si>
    <t xml:space="preserve">LIMPSERV EIRELI </t>
  </si>
  <si>
    <t>UEL APOIO</t>
  </si>
  <si>
    <t>ELEIÇÕES 2020 - SERVIÇOS TERCEIRIZADOS - AUXILIAR DE APOIO ÀS ELEIÇÕES</t>
  </si>
  <si>
    <t>20CT0058</t>
  </si>
  <si>
    <t>Aquisição de 136 embalagens de papelão genéricas para urnas eletrônicas</t>
  </si>
  <si>
    <t>CARTONAGEM PERIMETRAL IND. E COMERCIO LTDA-ME</t>
  </si>
  <si>
    <t>Locação do imóvel localizado na Av. Joaquim Manoel, nº 251, Centro, Valença do Piauí, CEP: 64.300-000, para fins de abrigar os Cartórios Eleitorais da 18ª e 89ª Zonas Eleitorais.</t>
  </si>
  <si>
    <t>Aquisição de 150  dispositivos de armazenamento de dados Pen Drive 32GB.</t>
  </si>
  <si>
    <t>20CT0061</t>
  </si>
  <si>
    <t xml:space="preserve">INFINITY COMÉRCIO DE PRODUTOS DE INFORMÁTICA EIRELI </t>
  </si>
  <si>
    <t>PENDRIVE MARCA KINGSTON 32 GB</t>
  </si>
  <si>
    <t>Locação de imóvel localizado na Avenida Marcos Furtado, s/n, box 06-COHEB-Miguel Alves-PI, para sediar o Cartório da 17ª ZE.</t>
  </si>
  <si>
    <t>20CT0065</t>
  </si>
  <si>
    <t>Transporte de policiais militares para eleições municipais 2020.</t>
  </si>
  <si>
    <t>NILTON TURISMO LTDA EPP</t>
  </si>
  <si>
    <t>SEG FORPOL1</t>
  </si>
  <si>
    <t>ELEIÇÕES 2020 - SERVIÇOS PROFISSIONAIS - TRANSPORTE DE POLICIAIS MILITARES</t>
  </si>
  <si>
    <t>20CT0066</t>
  </si>
  <si>
    <t>J E SILVA LIMA EIRELI (STRADA TURISMO)</t>
  </si>
  <si>
    <t>Locação de imóvel localizado na Rua Francisco Félix Filho, 1711- Bairro Cristo Rei, Teresina - PI, a fim de acomodar o depósito dos bens patrimoniais do TRE-PI.</t>
  </si>
  <si>
    <t>20CT0069</t>
  </si>
  <si>
    <t>Serviços de telecomunicações por meio de sistemas móveis de transmissão de voz e dados via satélite SMSat.</t>
  </si>
  <si>
    <t xml:space="preserve">SMART TRADE IMPORTAÇÃO E EXPORTAÇÃO LTDA </t>
  </si>
  <si>
    <t>FUN LOCMAQ1</t>
  </si>
  <si>
    <t>SERVIÇOS TÉCNICO-PROFISSIONAIS - LOCAÇÃO DE EQUIPAMENTOS PARA TRANSMISSÃO DE DADOS SMSAT BEGAN</t>
  </si>
  <si>
    <t>Aquisição de 5  geradores de energia a gasolina, 4 tempos.</t>
  </si>
  <si>
    <t>12 meses do recebimento definitivo</t>
  </si>
  <si>
    <t>Aquisição de SWITCHES DE ACESSO E DE TOPO DE RAC, conforme descrição prevista nos itens 1 e 3 do edital de licitação nº 46/2020</t>
  </si>
  <si>
    <t>60 meses da emissão da Nota fiscal</t>
  </si>
  <si>
    <t>20CT0073</t>
  </si>
  <si>
    <t>Aquisição de frigobar 124 litros</t>
  </si>
  <si>
    <t>12 meses  da entrega definitiva</t>
  </si>
  <si>
    <t xml:space="preserve">LL COMÉRCIO DE EQUIPAMENTOS EIRELI </t>
  </si>
  <si>
    <t>20CT0074</t>
  </si>
  <si>
    <t>Aquisição de fogão de piso com 4 queimadores</t>
  </si>
  <si>
    <t>12 meses do recebimento</t>
  </si>
  <si>
    <t>CCK COMERCIAL LTDA</t>
  </si>
  <si>
    <t>20CT0075</t>
  </si>
  <si>
    <t>Aquisição de ventilador de coluna</t>
  </si>
  <si>
    <t>MAGITECH DISTRIBUIDOR DE ELETRÔNICOS EIRELI EPP</t>
  </si>
  <si>
    <t>20CT0076</t>
  </si>
  <si>
    <t>Aquisição de SWITCH DE ACESSO 24 PORTAS, conforme descrição prevista no item 2 do edital de licitação nº 46/2020</t>
  </si>
  <si>
    <t>LICITEC TECNOLOGIA EIRELI 16.628.132/0001-00</t>
  </si>
  <si>
    <t>SWITCH DE ACESSO 24 PORTAS</t>
  </si>
  <si>
    <t>Prestação do serviço de publicação em jornal de grande circulação no estado do Piauí.</t>
  </si>
  <si>
    <t>Prestação dos serviços de transporte de Urnas Eletrônicas, cabinas de votação e policial, dos Cartórios Eleitorais, Postos de Atendimento ou depósitos de Urnas Eletrônicas para os locais de votação (Seções Eleitorais), bem como o transporte ao término dos trabalhos, para as Eleições 2020.</t>
  </si>
  <si>
    <t>Aquisição de subscrição de licenças de uso de software Adobe Creative Cloud</t>
  </si>
  <si>
    <t>20NE0145</t>
  </si>
  <si>
    <t>20NE0095</t>
  </si>
  <si>
    <t>SEGURADORA LÍDER DOS CONSÓERCIOS DO SEGURO</t>
  </si>
  <si>
    <t>20NE0279</t>
  </si>
  <si>
    <t>MAPRE SEGUROS GERAIS S/A</t>
  </si>
  <si>
    <t>20NE0036</t>
  </si>
  <si>
    <t>20NE0139</t>
  </si>
  <si>
    <t>20NE0051</t>
  </si>
  <si>
    <t>20NE0228</t>
  </si>
  <si>
    <t>20NE0000</t>
  </si>
  <si>
    <t>IMPRENSA NACIONAL</t>
  </si>
  <si>
    <t>NOVAS CONTRATAÇÕES 2025</t>
  </si>
  <si>
    <t>TOTAL GERAL (RENOVÁVEIS E NOVAS CONTRATAÇÕES)</t>
  </si>
  <si>
    <r>
      <t xml:space="preserve">TOTAL (NÃO RENOVÁVEIS) </t>
    </r>
    <r>
      <rPr>
        <i/>
        <sz val="11"/>
        <color rgb="FF000000"/>
        <rFont val="Calibri"/>
        <family val="2"/>
      </rPr>
      <t>*NÃO DEVE COMPOR O TOTAL GERAL</t>
    </r>
  </si>
  <si>
    <t>053/2024</t>
  </si>
  <si>
    <t>JAN/27 - NOVA CONTRATAÇÃO PROC. SEI N° 0008232-13.2024.6.18.8000</t>
  </si>
  <si>
    <t>11/05//2027</t>
  </si>
  <si>
    <t>BENS  DESTINADOS AO ATENDIMENTO DAS UNIDADES DA SEDE DO TRE-PI  E ZONAS ELEITORAIS DA CAPITAL E INTERIOR.ENCARTADA NO DOC, SEI 0002267090 / APRIMORAR A GOVERNANÇA, GESTÃO E INFRAESTRUTURA</t>
  </si>
  <si>
    <t>PREVISÃO DE CONTRATAÇÃO</t>
  </si>
  <si>
    <t>BENS SOLICITADOS PELA  COEDE NO PROCESSO SEI N., 0016479-17.2023.6.18.8000.O DOC, SEI N.0001999850 / APRIMORAR A GOVERNANÇA, GESTÃO E INFRAESTRUTURA</t>
  </si>
  <si>
    <t>BENS SOLICITADOS PELA COEDE NO PROCESSO SEI N., 0016479-17.2023.6.18.8000.O DOC, SEI N.0001999850 / APRIMORAR A GOVERNANÇA, GESTÃO E INFRAESTRUTURA</t>
  </si>
  <si>
    <t>CÂMERA MONISS AC3 4K WIFI CÂMERA DE VÍDEO DIGITAL FILMADORA DV GRAVADOR 24MP 30X ZOOM IR 3,1 POLEGADAS IPS LCD TOUCHSCREEN COM 2PCS BATERIAS RECARREGÁVEIS + EXTRA 0,39X LENTE GRANDE ANGULAR</t>
  </si>
  <si>
    <t>BENS SOLICITADOS PELA SJ NO PROCESSO SEI N., 0016479-17.2023.6.18.8000.O DOC, SEI N.0001999850 E 0002049705 / APRIMORAR A GOVERNANÇA, GESTÃO E INFRAESTRUTURA</t>
  </si>
  <si>
    <t>TRIPE PROFISSIONAL PARA CÂMERA FOTOGRÁFICA DSLR COM CABEÇA-SMALLRIG PLACA BASE DA CÂMERA COM GRAMPO DE TRILHO DE HASTE, PLACA DE BASE PARA SONY A6500 A6600 A6300, PARA PANASONIC GH5 GH6, PARA SONY SÉRIE A7, PARA CANON R5 R6, TANTO PARA CÂMERA</t>
  </si>
  <si>
    <t>BENS SOLICITADOS PELA SAS NO PROCESSO SEI N., 0016479-17.2023.6.18.8000.O DOC, SEI N.0002271656 / APRIMORAR A GOVERNANÇA, GESTÃO E INFRAESTRUTURA</t>
  </si>
  <si>
    <t>622927
27103</t>
  </si>
  <si>
    <t>393274
150812
5673</t>
  </si>
  <si>
    <t>27758</t>
  </si>
  <si>
    <t>612320</t>
  </si>
  <si>
    <t>26174</t>
  </si>
  <si>
    <t>SERVIÇO TELEFÔNICO FIXO DE LONGA DISTÂNCIA INTRAREGIONAL E INTER-REGIONAL DESTINADO ÀS UNIDADES DA JUSTIÇA ELEITORAL LOCALIZADAS EM TODO O TERRITÓRIO DO ESTADO DO PIAUÍ.</t>
  </si>
  <si>
    <t>FORNECIMENTO DE PLANO DE USO DE SISTEMA PARA GERENCIAMENTO
ESTRATÉGICO E PROJETOS, NA MODALIDADE SOFTWARE AS A SERVICE (SAAS, SOFTWARE COMO SERVIÇO)</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</si>
</sst>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d/m/yyyy"/>
    <numFmt numFmtId="165" formatCode="_-* #,##0.00_-;\-* #,##0.00_-;_-* \-??_-;_-@"/>
    <numFmt numFmtId="166" formatCode="_-&quot;R$ &quot;* #,##0.00_-;&quot;-R$ &quot;* #,##0.00_-;_-&quot;R$ &quot;* \-??_-;_-@"/>
    <numFmt numFmtId="167" formatCode="#,##0.00_ ;\-#,##0.00\ "/>
    <numFmt numFmtId="168" formatCode="dd/mm/yy"/>
    <numFmt numFmtId="169" formatCode="00.0000000000\-00"/>
    <numFmt numFmtId="170" formatCode="[$R$-416]\ #,##0.00;[Red]\-[$R$-416]\ #,##0.00"/>
    <numFmt numFmtId="171" formatCode="#,##0.00_)"/>
    <numFmt numFmtId="172" formatCode="mm/yyyy"/>
    <numFmt numFmtId="173" formatCode="d/m/yy"/>
  </numFmts>
  <fonts count="22" x14ac:knownFonts="1">
    <font>
      <sz val="11"/>
      <color rgb="FF000000"/>
      <name val="Calibri"/>
      <charset val="1"/>
    </font>
    <font>
      <sz val="11"/>
      <color rgb="FF000000"/>
      <name val="Calibri"/>
      <family val="2"/>
      <charset val="1"/>
    </font>
    <font>
      <b/>
      <sz val="16"/>
      <color rgb="FF000000"/>
      <name val="Calibri"/>
      <family val="2"/>
      <charset val="1"/>
    </font>
    <font>
      <b/>
      <sz val="12"/>
      <color rgb="FF000000"/>
      <name val="Calibri"/>
      <family val="2"/>
      <charset val="1"/>
    </font>
    <font>
      <b/>
      <sz val="11"/>
      <color rgb="FF000000"/>
      <name val="Calibri"/>
      <family val="2"/>
      <charset val="1"/>
    </font>
    <font>
      <sz val="10"/>
      <color rgb="FF000000"/>
      <name val="Arial"/>
      <family val="2"/>
      <charset val="1"/>
    </font>
    <font>
      <sz val="11"/>
      <color rgb="FF333333"/>
      <name val="Calibri"/>
      <family val="2"/>
      <charset val="1"/>
    </font>
    <font>
      <sz val="11"/>
      <color rgb="FF44546A"/>
      <name val="Calibri"/>
      <family val="2"/>
      <charset val="1"/>
    </font>
    <font>
      <sz val="11"/>
      <color rgb="FFFF0000"/>
      <name val="Calibri"/>
      <family val="2"/>
      <charset val="1"/>
    </font>
    <font>
      <b/>
      <sz val="14"/>
      <color rgb="FF000000"/>
      <name val="Calibri"/>
      <family val="2"/>
      <charset val="1"/>
    </font>
    <font>
      <sz val="14"/>
      <color rgb="FF000000"/>
      <name val="Calibri"/>
      <family val="2"/>
      <charset val="1"/>
    </font>
    <font>
      <sz val="10"/>
      <color rgb="FF000000"/>
      <name val="Calibri"/>
      <family val="2"/>
      <charset val="1"/>
    </font>
    <font>
      <b/>
      <sz val="20"/>
      <color rgb="FF000000"/>
      <name val="Calibri"/>
      <family val="2"/>
      <charset val="1"/>
    </font>
    <font>
      <b/>
      <sz val="10"/>
      <color rgb="FF000000"/>
      <name val="Calibri"/>
      <family val="2"/>
      <charset val="1"/>
    </font>
    <font>
      <sz val="12"/>
      <color rgb="FF000000"/>
      <name val="Calibri"/>
      <family val="2"/>
      <charset val="1"/>
    </font>
    <font>
      <b/>
      <sz val="11"/>
      <color rgb="FF000000"/>
      <name val="Arial"/>
      <family val="2"/>
      <charset val="1"/>
    </font>
    <font>
      <sz val="12"/>
      <color rgb="FF000000"/>
      <name val="Arial"/>
      <family val="2"/>
      <charset val="1"/>
    </font>
    <font>
      <sz val="12"/>
      <color rgb="FFFF0000"/>
      <name val="Arial"/>
      <family val="2"/>
      <charset val="1"/>
    </font>
    <font>
      <i/>
      <sz val="11"/>
      <color rgb="FF000000"/>
      <name val="Calibri"/>
      <family val="2"/>
      <charset val="1"/>
    </font>
    <font>
      <b/>
      <sz val="11"/>
      <color rgb="FF000000"/>
      <name val="Calibri"/>
      <family val="2"/>
    </font>
    <font>
      <i/>
      <sz val="11"/>
      <color rgb="FF000000"/>
      <name val="Calibri"/>
      <family val="2"/>
    </font>
    <font>
      <sz val="11"/>
      <name val="Calibri"/>
      <family val="2"/>
      <charset val="1"/>
    </font>
  </fonts>
  <fills count="15">
    <fill>
      <patternFill patternType="none"/>
    </fill>
    <fill>
      <patternFill patternType="gray125"/>
    </fill>
    <fill>
      <patternFill patternType="solid">
        <fgColor rgb="FFA8D08D"/>
        <bgColor rgb="FFA9D18E"/>
      </patternFill>
    </fill>
    <fill>
      <patternFill patternType="solid">
        <fgColor rgb="FFC5E0B3"/>
        <bgColor rgb="FFC5E0B4"/>
      </patternFill>
    </fill>
    <fill>
      <patternFill patternType="solid">
        <fgColor rgb="FFE2F0D9"/>
        <bgColor rgb="FFD9D9D9"/>
      </patternFill>
    </fill>
    <fill>
      <patternFill patternType="solid">
        <fgColor rgb="FFFFFFFF"/>
        <bgColor rgb="FFFFFFEF"/>
      </patternFill>
    </fill>
    <fill>
      <patternFill patternType="solid">
        <fgColor rgb="FFFFC000"/>
        <bgColor rgb="FFFF9900"/>
      </patternFill>
    </fill>
    <fill>
      <patternFill patternType="solid">
        <fgColor rgb="FFFFFF00"/>
        <bgColor rgb="FFFFFF00"/>
      </patternFill>
    </fill>
    <fill>
      <patternFill patternType="solid">
        <fgColor rgb="FFA9D18E"/>
        <bgColor rgb="FFA8D08D"/>
      </patternFill>
    </fill>
    <fill>
      <patternFill patternType="solid">
        <fgColor rgb="FFC5E0B4"/>
        <bgColor rgb="FFC5E0B3"/>
      </patternFill>
    </fill>
    <fill>
      <patternFill patternType="solid">
        <fgColor rgb="FFF4B183"/>
        <bgColor rgb="FFFF99CC"/>
      </patternFill>
    </fill>
    <fill>
      <patternFill patternType="solid">
        <fgColor rgb="FFFFFFEF"/>
        <bgColor rgb="FFFFFFFF"/>
      </patternFill>
    </fill>
    <fill>
      <patternFill patternType="solid">
        <fgColor theme="9" tint="0.59999389629810485"/>
        <bgColor rgb="FFFF9900"/>
      </patternFill>
    </fill>
    <fill>
      <patternFill patternType="solid">
        <fgColor theme="0"/>
        <bgColor rgb="FFFFFFEF"/>
      </patternFill>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hair">
        <color auto="1"/>
      </left>
      <right style="hair">
        <color auto="1"/>
      </right>
      <top style="hair">
        <color auto="1"/>
      </top>
      <bottom style="hair">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n">
        <color rgb="FFD8D8D8"/>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D9D9D9"/>
      </left>
      <right style="thin">
        <color rgb="FFD9D9D9"/>
      </right>
      <top/>
      <bottom/>
      <diagonal/>
    </border>
  </borders>
  <cellStyleXfs count="2">
    <xf numFmtId="0" fontId="0" fillId="0" borderId="0"/>
    <xf numFmtId="0" fontId="1" fillId="0" borderId="0"/>
  </cellStyleXfs>
  <cellXfs count="286">
    <xf numFmtId="0" fontId="0" fillId="0" borderId="0" xfId="0"/>
    <xf numFmtId="0" fontId="1" fillId="0" borderId="0" xfId="0" applyFont="1"/>
    <xf numFmtId="164" fontId="1" fillId="0" borderId="0" xfId="0" applyNumberFormat="1" applyFont="1"/>
    <xf numFmtId="165" fontId="1" fillId="0" borderId="0" xfId="0" applyNumberFormat="1" applyFont="1"/>
    <xf numFmtId="4" fontId="1" fillId="0" borderId="0" xfId="0" applyNumberFormat="1" applyFont="1"/>
    <xf numFmtId="0" fontId="1" fillId="0" borderId="0" xfId="0" applyFont="1" applyAlignment="1">
      <alignment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5" borderId="1" xfId="0" applyFont="1" applyFill="1" applyBorder="1" applyAlignment="1">
      <alignment horizontal="left" vertical="center" wrapText="1"/>
    </xf>
    <xf numFmtId="0" fontId="1" fillId="0" borderId="1" xfId="0" applyFont="1" applyBorder="1" applyAlignment="1">
      <alignment horizontal="left" vertical="center"/>
    </xf>
    <xf numFmtId="0" fontId="1" fillId="5" borderId="1" xfId="0" applyFont="1" applyFill="1" applyBorder="1" applyAlignment="1">
      <alignment horizontal="center" vertical="center" wrapText="1"/>
    </xf>
    <xf numFmtId="167" fontId="1" fillId="5" borderId="1" xfId="0" applyNumberFormat="1" applyFont="1" applyFill="1" applyBorder="1" applyAlignment="1">
      <alignment vertical="center"/>
    </xf>
    <xf numFmtId="164" fontId="1" fillId="5" borderId="1" xfId="0" applyNumberFormat="1" applyFont="1" applyFill="1" applyBorder="1" applyAlignment="1">
      <alignment horizontal="center" vertical="center"/>
    </xf>
    <xf numFmtId="49" fontId="1" fillId="5" borderId="1" xfId="0" applyNumberFormat="1" applyFont="1" applyFill="1" applyBorder="1" applyAlignment="1">
      <alignment horizontal="center" vertical="center" wrapText="1"/>
    </xf>
    <xf numFmtId="0" fontId="1" fillId="5" borderId="1" xfId="0" applyFont="1" applyFill="1" applyBorder="1" applyAlignment="1">
      <alignment horizontal="left" vertical="center"/>
    </xf>
    <xf numFmtId="167" fontId="4" fillId="7" borderId="1" xfId="0" applyNumberFormat="1" applyFont="1" applyFill="1" applyBorder="1"/>
    <xf numFmtId="17" fontId="1" fillId="5" borderId="2" xfId="0" applyNumberFormat="1" applyFont="1" applyFill="1" applyBorder="1" applyAlignment="1">
      <alignment horizontal="center" vertical="center" wrapText="1"/>
    </xf>
    <xf numFmtId="0" fontId="5" fillId="0" borderId="0" xfId="0" applyFont="1" applyAlignment="1">
      <alignment vertical="center"/>
    </xf>
    <xf numFmtId="0" fontId="1" fillId="5" borderId="2" xfId="0" applyFont="1" applyFill="1" applyBorder="1" applyAlignment="1">
      <alignment horizontal="left" vertical="center"/>
    </xf>
    <xf numFmtId="0" fontId="1" fillId="5" borderId="2" xfId="0" applyFont="1" applyFill="1" applyBorder="1" applyAlignment="1">
      <alignment horizontal="center" vertical="center"/>
    </xf>
    <xf numFmtId="0" fontId="1" fillId="5" borderId="2" xfId="0" applyFont="1" applyFill="1" applyBorder="1" applyAlignment="1">
      <alignment horizontal="left" vertical="center" wrapText="1"/>
    </xf>
    <xf numFmtId="0" fontId="1" fillId="5" borderId="2" xfId="0" applyFont="1" applyFill="1" applyBorder="1" applyAlignment="1">
      <alignment horizontal="center" vertical="center" wrapText="1"/>
    </xf>
    <xf numFmtId="167" fontId="1" fillId="5" borderId="2" xfId="0" applyNumberFormat="1" applyFont="1" applyFill="1" applyBorder="1" applyAlignment="1">
      <alignment vertical="center"/>
    </xf>
    <xf numFmtId="164" fontId="1" fillId="5" borderId="2" xfId="0" applyNumberFormat="1" applyFont="1" applyFill="1" applyBorder="1" applyAlignment="1">
      <alignment horizontal="center" vertical="center"/>
    </xf>
    <xf numFmtId="49" fontId="1" fillId="5" borderId="2" xfId="0" applyNumberFormat="1" applyFont="1" applyFill="1" applyBorder="1" applyAlignment="1">
      <alignment horizontal="center" vertical="center" wrapText="1"/>
    </xf>
    <xf numFmtId="17"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5" borderId="1" xfId="0" applyFont="1" applyFill="1" applyBorder="1" applyAlignment="1">
      <alignment horizontal="center" vertical="center"/>
    </xf>
    <xf numFmtId="0" fontId="1" fillId="0" borderId="1" xfId="0" applyFont="1" applyBorder="1" applyAlignment="1">
      <alignment horizontal="center" vertical="center"/>
    </xf>
    <xf numFmtId="167" fontId="1" fillId="0" borderId="1" xfId="0" applyNumberFormat="1" applyFont="1" applyBorder="1" applyAlignment="1">
      <alignment vertical="center"/>
    </xf>
    <xf numFmtId="164" fontId="1" fillId="0" borderId="1" xfId="0" applyNumberFormat="1" applyFont="1" applyBorder="1" applyAlignment="1">
      <alignment horizontal="center" vertical="center" wrapText="1"/>
    </xf>
    <xf numFmtId="17" fontId="1" fillId="0" borderId="1" xfId="0" applyNumberFormat="1" applyFont="1" applyBorder="1" applyAlignment="1">
      <alignment horizontal="center" vertical="center"/>
    </xf>
    <xf numFmtId="167" fontId="4" fillId="7" borderId="1" xfId="0" applyNumberFormat="1" applyFont="1" applyFill="1" applyBorder="1" applyAlignment="1">
      <alignment vertical="center"/>
    </xf>
    <xf numFmtId="167" fontId="4" fillId="7" borderId="3" xfId="0" applyNumberFormat="1" applyFont="1" applyFill="1" applyBorder="1" applyAlignment="1">
      <alignment vertical="center"/>
    </xf>
    <xf numFmtId="164" fontId="1" fillId="0" borderId="1" xfId="0" applyNumberFormat="1" applyFont="1" applyBorder="1" applyAlignment="1">
      <alignment horizontal="center" vertical="center"/>
    </xf>
    <xf numFmtId="49" fontId="1" fillId="0" borderId="1" xfId="0" applyNumberFormat="1" applyFont="1" applyBorder="1" applyAlignment="1">
      <alignment horizontal="center" vertical="center" wrapText="1"/>
    </xf>
    <xf numFmtId="0" fontId="6" fillId="0" borderId="0" xfId="0" applyFont="1" applyAlignment="1">
      <alignment horizontal="left" vertical="center" wrapText="1"/>
    </xf>
    <xf numFmtId="164" fontId="1" fillId="5" borderId="1" xfId="0" applyNumberFormat="1" applyFont="1" applyFill="1" applyBorder="1" applyAlignment="1">
      <alignment horizontal="center" vertical="center" wrapText="1"/>
    </xf>
    <xf numFmtId="49" fontId="1" fillId="5" borderId="1" xfId="0" applyNumberFormat="1" applyFont="1" applyFill="1" applyBorder="1" applyAlignment="1">
      <alignment horizontal="center" vertical="center"/>
    </xf>
    <xf numFmtId="4" fontId="1" fillId="0" borderId="1" xfId="0" applyNumberFormat="1" applyFont="1" applyBorder="1" applyAlignment="1">
      <alignment horizontal="center" vertical="center" wrapText="1"/>
    </xf>
    <xf numFmtId="49" fontId="7" fillId="5" borderId="1" xfId="0" applyNumberFormat="1" applyFont="1" applyFill="1" applyBorder="1" applyAlignment="1">
      <alignment horizontal="center" vertical="center" wrapText="1"/>
    </xf>
    <xf numFmtId="4" fontId="1" fillId="5" borderId="1" xfId="0" applyNumberFormat="1" applyFont="1" applyFill="1" applyBorder="1" applyAlignment="1">
      <alignment vertical="center"/>
    </xf>
    <xf numFmtId="164" fontId="1" fillId="0" borderId="3" xfId="0" applyNumberFormat="1" applyFont="1" applyBorder="1" applyAlignment="1">
      <alignment horizontal="center" vertical="center"/>
    </xf>
    <xf numFmtId="0" fontId="6" fillId="0" borderId="0" xfId="0" applyFont="1" applyAlignment="1">
      <alignment horizontal="left" vertical="center"/>
    </xf>
    <xf numFmtId="0" fontId="6" fillId="0" borderId="1" xfId="0" applyFont="1" applyBorder="1" applyAlignment="1">
      <alignment horizontal="left" vertical="center" wrapText="1"/>
    </xf>
    <xf numFmtId="4" fontId="4" fillId="7" borderId="1" xfId="0" applyNumberFormat="1" applyFont="1" applyFill="1" applyBorder="1" applyAlignment="1">
      <alignment vertical="center"/>
    </xf>
    <xf numFmtId="4" fontId="4" fillId="7" borderId="3" xfId="0" applyNumberFormat="1" applyFont="1" applyFill="1" applyBorder="1" applyAlignment="1">
      <alignment vertical="center"/>
    </xf>
    <xf numFmtId="0" fontId="1" fillId="0" borderId="0" xfId="0" applyFont="1" applyAlignment="1">
      <alignment horizontal="left" vertical="center"/>
    </xf>
    <xf numFmtId="0" fontId="1" fillId="0" borderId="4" xfId="0" applyFont="1" applyBorder="1" applyAlignment="1">
      <alignment horizontal="left" vertical="center" wrapText="1"/>
    </xf>
    <xf numFmtId="0" fontId="1" fillId="0" borderId="4" xfId="0" applyFont="1" applyBorder="1" applyAlignment="1">
      <alignment horizontal="left" vertical="center" shrinkToFit="1"/>
    </xf>
    <xf numFmtId="167" fontId="1" fillId="5" borderId="1" xfId="0" applyNumberFormat="1" applyFont="1" applyFill="1" applyBorder="1" applyAlignment="1">
      <alignment horizontal="right" vertical="center"/>
    </xf>
    <xf numFmtId="167" fontId="4" fillId="7" borderId="1" xfId="0" applyNumberFormat="1" applyFont="1" applyFill="1" applyBorder="1" applyAlignment="1">
      <alignment horizontal="right" vertical="center"/>
    </xf>
    <xf numFmtId="167" fontId="4" fillId="7" borderId="3" xfId="0" applyNumberFormat="1" applyFont="1" applyFill="1" applyBorder="1" applyAlignment="1">
      <alignment horizontal="center" vertical="center"/>
    </xf>
    <xf numFmtId="3" fontId="1" fillId="5" borderId="1" xfId="0" applyNumberFormat="1" applyFont="1" applyFill="1" applyBorder="1" applyAlignment="1">
      <alignment horizontal="center" vertical="center" wrapText="1"/>
    </xf>
    <xf numFmtId="167" fontId="1" fillId="0" borderId="1" xfId="0" applyNumberFormat="1" applyFont="1" applyBorder="1" applyAlignment="1">
      <alignment horizontal="right" vertical="center"/>
    </xf>
    <xf numFmtId="168" fontId="1" fillId="5" borderId="1" xfId="0" applyNumberFormat="1" applyFont="1" applyFill="1" applyBorder="1" applyAlignment="1">
      <alignment horizontal="center" vertical="center" wrapText="1"/>
    </xf>
    <xf numFmtId="0" fontId="4" fillId="7" borderId="5" xfId="0" applyFont="1" applyFill="1" applyBorder="1" applyAlignment="1">
      <alignment vertical="center" wrapText="1"/>
    </xf>
    <xf numFmtId="167" fontId="9" fillId="6" borderId="1" xfId="0" applyNumberFormat="1" applyFont="1" applyFill="1" applyBorder="1" applyAlignment="1">
      <alignment vertical="center"/>
    </xf>
    <xf numFmtId="0" fontId="4" fillId="0" borderId="0" xfId="0" applyFont="1" applyAlignment="1">
      <alignment horizontal="center" vertical="center"/>
    </xf>
    <xf numFmtId="166" fontId="4" fillId="0" borderId="0" xfId="0" applyNumberFormat="1" applyFont="1" applyAlignment="1">
      <alignment horizontal="right" vertical="center"/>
    </xf>
    <xf numFmtId="166" fontId="4" fillId="0" borderId="0" xfId="0" applyNumberFormat="1" applyFont="1" applyAlignment="1">
      <alignment horizontal="center" vertical="center"/>
    </xf>
    <xf numFmtId="0" fontId="1" fillId="0" borderId="0" xfId="0" applyFont="1" applyAlignment="1">
      <alignment horizontal="center" vertical="center"/>
    </xf>
    <xf numFmtId="4" fontId="1" fillId="5" borderId="1" xfId="0" applyNumberFormat="1" applyFont="1" applyFill="1" applyBorder="1" applyAlignment="1">
      <alignment horizontal="right" vertical="center" wrapText="1"/>
    </xf>
    <xf numFmtId="0" fontId="4" fillId="0" borderId="1" xfId="0" applyFont="1" applyBorder="1" applyAlignment="1">
      <alignment horizontal="center" vertical="center" wrapText="1"/>
    </xf>
    <xf numFmtId="4" fontId="1" fillId="5" borderId="1" xfId="0" applyNumberFormat="1" applyFont="1" applyFill="1" applyBorder="1" applyAlignment="1">
      <alignment horizontal="right" vertical="center"/>
    </xf>
    <xf numFmtId="4" fontId="9" fillId="6" borderId="1" xfId="0" applyNumberFormat="1" applyFont="1" applyFill="1" applyBorder="1" applyAlignment="1">
      <alignment vertical="center"/>
    </xf>
    <xf numFmtId="0" fontId="4" fillId="5" borderId="0" xfId="0" applyFont="1" applyFill="1" applyAlignment="1">
      <alignment horizontal="center" vertical="center"/>
    </xf>
    <xf numFmtId="166" fontId="4" fillId="5" borderId="0" xfId="0" applyNumberFormat="1" applyFont="1" applyFill="1" applyAlignment="1">
      <alignment horizontal="right" vertical="center"/>
    </xf>
    <xf numFmtId="166" fontId="4" fillId="5" borderId="0" xfId="0" applyNumberFormat="1" applyFont="1" applyFill="1" applyAlignment="1">
      <alignment horizontal="center" vertical="center"/>
    </xf>
    <xf numFmtId="0" fontId="1" fillId="5" borderId="0" xfId="0" applyFont="1" applyFill="1"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4" fillId="3" borderId="3" xfId="0" applyFont="1" applyFill="1" applyBorder="1" applyAlignment="1">
      <alignment horizontal="center" vertical="center" wrapText="1"/>
    </xf>
    <xf numFmtId="0" fontId="11" fillId="5" borderId="1" xfId="0" applyFont="1" applyFill="1" applyBorder="1" applyAlignment="1">
      <alignment horizontal="center" vertical="center"/>
    </xf>
    <xf numFmtId="0" fontId="1" fillId="5" borderId="3" xfId="0" applyFont="1" applyFill="1" applyBorder="1" applyAlignment="1">
      <alignment vertical="center" wrapText="1"/>
    </xf>
    <xf numFmtId="0" fontId="1" fillId="5" borderId="1" xfId="0" applyFont="1" applyFill="1" applyBorder="1" applyAlignment="1">
      <alignment vertical="center" wrapText="1"/>
    </xf>
    <xf numFmtId="167" fontId="1" fillId="5" borderId="1" xfId="0" applyNumberFormat="1" applyFont="1" applyFill="1" applyBorder="1" applyAlignment="1">
      <alignment horizontal="right" vertical="center" wrapText="1"/>
    </xf>
    <xf numFmtId="0" fontId="11" fillId="5" borderId="6" xfId="0" applyFont="1" applyFill="1" applyBorder="1" applyAlignment="1">
      <alignment horizontal="center" vertical="center"/>
    </xf>
    <xf numFmtId="0" fontId="1" fillId="5" borderId="7" xfId="0" applyFont="1" applyFill="1" applyBorder="1" applyAlignment="1">
      <alignment vertical="center" wrapText="1"/>
    </xf>
    <xf numFmtId="17" fontId="1" fillId="5" borderId="1" xfId="0" applyNumberFormat="1" applyFont="1" applyFill="1" applyBorder="1" applyAlignment="1">
      <alignment horizontal="center" vertical="center" wrapText="1"/>
    </xf>
    <xf numFmtId="167" fontId="9" fillId="6" borderId="1" xfId="0" applyNumberFormat="1" applyFont="1" applyFill="1" applyBorder="1" applyAlignment="1">
      <alignment horizontal="right" vertical="center"/>
    </xf>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right" vertical="center"/>
    </xf>
    <xf numFmtId="0" fontId="1" fillId="0" borderId="1" xfId="0" applyFont="1" applyBorder="1" applyAlignment="1">
      <alignment horizontal="left"/>
    </xf>
    <xf numFmtId="0" fontId="13" fillId="9" borderId="1" xfId="0" applyFont="1" applyFill="1" applyBorder="1" applyAlignment="1">
      <alignment horizontal="center" vertical="center" wrapText="1"/>
    </xf>
    <xf numFmtId="165" fontId="13" fillId="9" borderId="1" xfId="0" applyNumberFormat="1" applyFont="1" applyFill="1" applyBorder="1" applyAlignment="1">
      <alignment horizontal="center" vertical="center" wrapText="1"/>
    </xf>
    <xf numFmtId="170" fontId="11" fillId="5" borderId="1" xfId="0" applyNumberFormat="1" applyFont="1" applyFill="1" applyBorder="1" applyAlignment="1">
      <alignment horizontal="left" vertical="center" wrapText="1"/>
    </xf>
    <xf numFmtId="0" fontId="11" fillId="5" borderId="1" xfId="0" applyFont="1" applyFill="1" applyBorder="1" applyAlignment="1">
      <alignment horizontal="center" vertical="center" wrapText="1"/>
    </xf>
    <xf numFmtId="0" fontId="11" fillId="5" borderId="1" xfId="0" applyFont="1" applyFill="1" applyBorder="1" applyAlignment="1">
      <alignment horizontal="left" vertical="center" wrapText="1"/>
    </xf>
    <xf numFmtId="170" fontId="11" fillId="5" borderId="1" xfId="0" applyNumberFormat="1" applyFont="1" applyFill="1" applyBorder="1" applyAlignment="1">
      <alignment horizontal="center" vertical="center" wrapText="1"/>
    </xf>
    <xf numFmtId="0" fontId="11" fillId="5" borderId="1" xfId="0" applyFont="1" applyFill="1" applyBorder="1" applyAlignment="1">
      <alignment vertical="center" wrapText="1"/>
    </xf>
    <xf numFmtId="170" fontId="11" fillId="5" borderId="1" xfId="0" applyNumberFormat="1" applyFont="1" applyFill="1" applyBorder="1" applyAlignment="1">
      <alignment vertical="center" wrapText="1"/>
    </xf>
    <xf numFmtId="4" fontId="11" fillId="5" borderId="1" xfId="0" applyNumberFormat="1" applyFont="1" applyFill="1" applyBorder="1" applyAlignment="1">
      <alignment horizontal="right" vertical="center" wrapText="1"/>
    </xf>
    <xf numFmtId="0" fontId="11" fillId="5" borderId="1" xfId="0" applyFont="1" applyFill="1" applyBorder="1" applyAlignment="1">
      <alignment horizontal="left" vertical="center"/>
    </xf>
    <xf numFmtId="0" fontId="11" fillId="5" borderId="1" xfId="0" applyFont="1" applyFill="1" applyBorder="1" applyAlignment="1">
      <alignment vertical="center"/>
    </xf>
    <xf numFmtId="4" fontId="11" fillId="5" borderId="1" xfId="0" applyNumberFormat="1" applyFont="1" applyFill="1" applyBorder="1" applyAlignment="1">
      <alignment horizontal="right" vertical="center"/>
    </xf>
    <xf numFmtId="3" fontId="11" fillId="5" borderId="1" xfId="0" applyNumberFormat="1" applyFont="1" applyFill="1" applyBorder="1" applyAlignment="1">
      <alignment horizontal="center" vertical="center" wrapText="1"/>
    </xf>
    <xf numFmtId="4" fontId="9" fillId="9" borderId="1" xfId="0" applyNumberFormat="1" applyFont="1" applyFill="1" applyBorder="1" applyAlignment="1">
      <alignment horizontal="right" vertical="center" wrapText="1"/>
    </xf>
    <xf numFmtId="0" fontId="4" fillId="9" borderId="1" xfId="0" applyFont="1" applyFill="1" applyBorder="1" applyAlignment="1">
      <alignment horizontal="center" vertical="center" wrapText="1"/>
    </xf>
    <xf numFmtId="165" fontId="4" fillId="9" borderId="1" xfId="0" applyNumberFormat="1" applyFont="1" applyFill="1" applyBorder="1" applyAlignment="1">
      <alignment horizontal="center" vertical="center" wrapText="1"/>
    </xf>
    <xf numFmtId="4" fontId="1" fillId="0" borderId="1" xfId="0" applyNumberFormat="1" applyFont="1" applyBorder="1" applyAlignment="1">
      <alignment vertical="center"/>
    </xf>
    <xf numFmtId="0" fontId="4" fillId="6" borderId="1" xfId="0" applyFont="1" applyFill="1" applyBorder="1" applyAlignment="1">
      <alignment horizontal="center" vertical="center" wrapText="1"/>
    </xf>
    <xf numFmtId="165" fontId="9" fillId="9" borderId="2" xfId="0" applyNumberFormat="1" applyFont="1" applyFill="1" applyBorder="1" applyAlignment="1">
      <alignment horizontal="right" vertical="center" wrapText="1"/>
    </xf>
    <xf numFmtId="165" fontId="2" fillId="8" borderId="2" xfId="0" applyNumberFormat="1" applyFont="1" applyFill="1" applyBorder="1" applyAlignment="1">
      <alignment horizontal="right" vertical="center" wrapText="1"/>
    </xf>
    <xf numFmtId="0" fontId="9" fillId="3"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1" fillId="0" borderId="1" xfId="0" applyFont="1" applyBorder="1" applyAlignment="1">
      <alignment horizontal="center"/>
    </xf>
    <xf numFmtId="164" fontId="1" fillId="0" borderId="1" xfId="0" applyNumberFormat="1" applyFont="1" applyBorder="1" applyAlignment="1">
      <alignment horizontal="center"/>
    </xf>
    <xf numFmtId="4" fontId="1" fillId="0" borderId="1" xfId="0" applyNumberFormat="1" applyFont="1" applyBorder="1"/>
    <xf numFmtId="4" fontId="9" fillId="3" borderId="1" xfId="0" applyNumberFormat="1" applyFont="1" applyFill="1" applyBorder="1" applyAlignment="1">
      <alignment horizontal="right"/>
    </xf>
    <xf numFmtId="4" fontId="9" fillId="3" borderId="1" xfId="0" applyNumberFormat="1" applyFont="1" applyFill="1" applyBorder="1"/>
    <xf numFmtId="0" fontId="1" fillId="0" borderId="0" xfId="1"/>
    <xf numFmtId="0" fontId="4" fillId="3" borderId="1" xfId="1" applyFont="1" applyFill="1" applyBorder="1" applyAlignment="1">
      <alignment horizontal="center" vertical="center" wrapText="1"/>
    </xf>
    <xf numFmtId="0" fontId="4" fillId="3" borderId="8" xfId="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166" fontId="4" fillId="3" borderId="1" xfId="1" applyNumberFormat="1" applyFont="1" applyFill="1" applyBorder="1" applyAlignment="1">
      <alignment horizontal="center" vertical="center" wrapText="1"/>
    </xf>
    <xf numFmtId="0" fontId="4" fillId="3" borderId="1" xfId="1" applyFont="1" applyFill="1" applyBorder="1" applyAlignment="1">
      <alignment horizontal="center" vertical="center"/>
    </xf>
    <xf numFmtId="0" fontId="1" fillId="5" borderId="1" xfId="1" applyFill="1" applyBorder="1" applyAlignment="1">
      <alignment horizontal="center" vertical="center" wrapText="1"/>
    </xf>
    <xf numFmtId="0" fontId="1" fillId="5" borderId="1" xfId="1" applyFill="1" applyBorder="1" applyAlignment="1">
      <alignment horizontal="left" vertical="center" wrapText="1"/>
    </xf>
    <xf numFmtId="49" fontId="1" fillId="5" borderId="1" xfId="1" applyNumberFormat="1" applyFill="1" applyBorder="1" applyAlignment="1">
      <alignment horizontal="center" vertical="center" wrapText="1"/>
    </xf>
    <xf numFmtId="0" fontId="5" fillId="0" borderId="1" xfId="1" applyFont="1" applyBorder="1" applyAlignment="1">
      <alignment horizontal="center" vertical="center" wrapText="1"/>
    </xf>
    <xf numFmtId="0" fontId="1" fillId="5" borderId="6" xfId="1" applyFill="1" applyBorder="1" applyAlignment="1">
      <alignment horizontal="left" vertical="center" wrapText="1"/>
    </xf>
    <xf numFmtId="171" fontId="1" fillId="5" borderId="1" xfId="1" applyNumberFormat="1" applyFill="1" applyBorder="1" applyAlignment="1">
      <alignment horizontal="right" vertical="center" wrapText="1"/>
    </xf>
    <xf numFmtId="164" fontId="1" fillId="5" borderId="1" xfId="1" applyNumberFormat="1" applyFill="1" applyBorder="1" applyAlignment="1">
      <alignment horizontal="center" vertical="center" wrapText="1"/>
    </xf>
    <xf numFmtId="4" fontId="1" fillId="5" borderId="1" xfId="1" applyNumberFormat="1" applyFill="1" applyBorder="1" applyAlignment="1">
      <alignment horizontal="right" vertical="center" wrapText="1"/>
    </xf>
    <xf numFmtId="168" fontId="1" fillId="5" borderId="1" xfId="1" applyNumberFormat="1" applyFill="1" applyBorder="1" applyAlignment="1">
      <alignment horizontal="center" vertical="center" wrapText="1"/>
    </xf>
    <xf numFmtId="0" fontId="1" fillId="0" borderId="1" xfId="1" applyBorder="1" applyAlignment="1">
      <alignment horizontal="center" vertical="center" wrapText="1"/>
    </xf>
    <xf numFmtId="0" fontId="1" fillId="5" borderId="1" xfId="1" applyFill="1" applyBorder="1" applyAlignment="1">
      <alignment vertical="center" wrapText="1"/>
    </xf>
    <xf numFmtId="164" fontId="1" fillId="5" borderId="6" xfId="1" applyNumberFormat="1" applyFill="1" applyBorder="1" applyAlignment="1">
      <alignment horizontal="center" vertical="center" wrapText="1"/>
    </xf>
    <xf numFmtId="0" fontId="1" fillId="0" borderId="1" xfId="1" applyBorder="1" applyAlignment="1">
      <alignment horizontal="left" vertical="center" wrapText="1"/>
    </xf>
    <xf numFmtId="0" fontId="1" fillId="5" borderId="6" xfId="1" applyFill="1" applyBorder="1" applyAlignment="1">
      <alignment horizontal="center" vertical="center" wrapText="1"/>
    </xf>
    <xf numFmtId="164" fontId="1" fillId="0" borderId="6" xfId="1" applyNumberFormat="1" applyBorder="1" applyAlignment="1">
      <alignment horizontal="center" vertical="center" wrapText="1"/>
    </xf>
    <xf numFmtId="0" fontId="4" fillId="6" borderId="9" xfId="1" applyFont="1" applyFill="1" applyBorder="1" applyAlignment="1">
      <alignment horizontal="center" vertical="center" wrapText="1"/>
    </xf>
    <xf numFmtId="171" fontId="4" fillId="6" borderId="1" xfId="1" applyNumberFormat="1" applyFont="1" applyFill="1" applyBorder="1" applyAlignment="1">
      <alignment horizontal="right" vertical="center" wrapText="1"/>
    </xf>
    <xf numFmtId="4" fontId="4" fillId="6" borderId="1" xfId="1" applyNumberFormat="1" applyFont="1" applyFill="1" applyBorder="1" applyAlignment="1">
      <alignment horizontal="right" vertical="center" wrapText="1"/>
    </xf>
    <xf numFmtId="0" fontId="1" fillId="0" borderId="0" xfId="1" applyAlignment="1">
      <alignment horizontal="center" vertical="center" wrapText="1"/>
    </xf>
    <xf numFmtId="49" fontId="1" fillId="0" borderId="0" xfId="1" applyNumberFormat="1" applyAlignment="1">
      <alignment horizontal="center" vertical="center" wrapText="1"/>
    </xf>
    <xf numFmtId="166" fontId="1" fillId="0" borderId="0" xfId="1" applyNumberFormat="1" applyAlignment="1">
      <alignment horizontal="center" vertical="center" wrapText="1"/>
    </xf>
    <xf numFmtId="0" fontId="2" fillId="5" borderId="0" xfId="1" applyFont="1" applyFill="1" applyAlignment="1">
      <alignment horizontal="center" vertical="center" wrapText="1"/>
    </xf>
    <xf numFmtId="0" fontId="4" fillId="3" borderId="0" xfId="1" applyFont="1" applyFill="1" applyAlignment="1">
      <alignment horizontal="center" vertical="center" wrapText="1"/>
    </xf>
    <xf numFmtId="0" fontId="1" fillId="5" borderId="3" xfId="1" applyFill="1" applyBorder="1" applyAlignment="1">
      <alignment horizontal="center" vertical="center" wrapText="1"/>
    </xf>
    <xf numFmtId="0" fontId="1" fillId="0" borderId="0" xfId="1" applyAlignment="1">
      <alignment horizontal="center"/>
    </xf>
    <xf numFmtId="0" fontId="1" fillId="5" borderId="1" xfId="1" applyFill="1" applyBorder="1" applyAlignment="1">
      <alignment horizontal="right" vertical="center" wrapText="1"/>
    </xf>
    <xf numFmtId="0" fontId="1" fillId="0" borderId="0" xfId="1" applyAlignment="1">
      <alignment horizontal="center" vertical="center"/>
    </xf>
    <xf numFmtId="17" fontId="1" fillId="5" borderId="1" xfId="1" applyNumberFormat="1" applyFill="1" applyBorder="1" applyAlignment="1">
      <alignment horizontal="center" vertical="center" wrapText="1"/>
    </xf>
    <xf numFmtId="0" fontId="1" fillId="5" borderId="3" xfId="1" applyFill="1" applyBorder="1" applyAlignment="1">
      <alignment horizontal="left" vertical="center" wrapText="1"/>
    </xf>
    <xf numFmtId="0" fontId="1" fillId="5" borderId="1" xfId="1" applyFill="1" applyBorder="1" applyAlignment="1">
      <alignment horizontal="center" vertical="center"/>
    </xf>
    <xf numFmtId="172" fontId="1" fillId="5" borderId="1" xfId="1" applyNumberFormat="1" applyFill="1" applyBorder="1" applyAlignment="1">
      <alignment horizontal="center" vertical="center" wrapText="1"/>
    </xf>
    <xf numFmtId="0" fontId="5" fillId="0" borderId="1" xfId="1" applyFont="1" applyBorder="1" applyAlignment="1">
      <alignment vertical="center" wrapText="1"/>
    </xf>
    <xf numFmtId="0" fontId="5" fillId="0" borderId="0" xfId="1" applyFont="1" applyAlignment="1">
      <alignment horizontal="center" vertical="center" wrapText="1"/>
    </xf>
    <xf numFmtId="168" fontId="1" fillId="5" borderId="0" xfId="1" applyNumberFormat="1" applyFill="1" applyAlignment="1">
      <alignment horizontal="center" vertical="center" wrapText="1"/>
    </xf>
    <xf numFmtId="0" fontId="11" fillId="0" borderId="1" xfId="1" applyFont="1" applyBorder="1" applyAlignment="1">
      <alignment horizontal="center" vertical="center" wrapText="1"/>
    </xf>
    <xf numFmtId="0" fontId="1" fillId="5" borderId="3" xfId="1" applyFill="1" applyBorder="1" applyAlignment="1">
      <alignment vertical="center" wrapText="1"/>
    </xf>
    <xf numFmtId="0" fontId="1" fillId="5" borderId="9" xfId="1" applyFill="1" applyBorder="1" applyAlignment="1">
      <alignment vertical="center" wrapText="1"/>
    </xf>
    <xf numFmtId="0" fontId="11" fillId="5" borderId="1" xfId="1" applyFont="1" applyFill="1" applyBorder="1" applyAlignment="1">
      <alignment horizontal="left" vertical="center" wrapText="1"/>
    </xf>
    <xf numFmtId="0" fontId="1" fillId="0" borderId="1" xfId="1" applyBorder="1" applyAlignment="1">
      <alignment horizontal="center" vertical="center"/>
    </xf>
    <xf numFmtId="0" fontId="1" fillId="0" borderId="1" xfId="1" applyBorder="1" applyAlignment="1">
      <alignment vertical="center" wrapText="1"/>
    </xf>
    <xf numFmtId="49" fontId="1" fillId="0" borderId="1" xfId="1" applyNumberFormat="1" applyBorder="1" applyAlignment="1">
      <alignment horizontal="center" vertical="center"/>
    </xf>
    <xf numFmtId="0" fontId="9" fillId="6" borderId="9" xfId="1" applyFont="1" applyFill="1" applyBorder="1" applyAlignment="1">
      <alignment horizontal="center" vertical="center" wrapText="1"/>
    </xf>
    <xf numFmtId="171" fontId="9" fillId="6" borderId="1" xfId="1" applyNumberFormat="1" applyFont="1" applyFill="1" applyBorder="1" applyAlignment="1">
      <alignment horizontal="right" vertical="center" wrapText="1"/>
    </xf>
    <xf numFmtId="0" fontId="10" fillId="0" borderId="0" xfId="1" applyFont="1" applyAlignment="1">
      <alignment horizontal="center" vertical="center"/>
    </xf>
    <xf numFmtId="0" fontId="1" fillId="0" borderId="0" xfId="1" applyAlignment="1">
      <alignment wrapText="1"/>
    </xf>
    <xf numFmtId="49" fontId="1" fillId="0" borderId="0" xfId="1" applyNumberFormat="1"/>
    <xf numFmtId="166" fontId="1" fillId="0" borderId="0" xfId="1" applyNumberFormat="1"/>
    <xf numFmtId="0" fontId="9" fillId="6" borderId="1" xfId="1" applyFont="1" applyFill="1" applyBorder="1" applyAlignment="1">
      <alignment horizontal="center" vertical="center"/>
    </xf>
    <xf numFmtId="0" fontId="10" fillId="0" borderId="0" xfId="1" applyFont="1" applyAlignment="1">
      <alignment vertical="center"/>
    </xf>
    <xf numFmtId="0" fontId="15" fillId="10" borderId="1" xfId="0" applyFont="1" applyFill="1" applyBorder="1" applyAlignment="1">
      <alignment horizontal="center" vertical="center"/>
    </xf>
    <xf numFmtId="0" fontId="15" fillId="10" borderId="1" xfId="0" applyFont="1" applyFill="1" applyBorder="1" applyAlignment="1">
      <alignment horizontal="center" vertical="center" wrapText="1"/>
    </xf>
    <xf numFmtId="0" fontId="15" fillId="10" borderId="10" xfId="0" applyFont="1" applyFill="1" applyBorder="1" applyAlignment="1">
      <alignment horizontal="center" vertical="center"/>
    </xf>
    <xf numFmtId="0" fontId="16" fillId="7" borderId="1" xfId="0" applyFont="1" applyFill="1" applyBorder="1" applyAlignment="1">
      <alignment horizontal="center" vertical="center" wrapText="1"/>
    </xf>
    <xf numFmtId="0" fontId="16" fillId="0" borderId="1" xfId="0" applyFont="1" applyBorder="1" applyAlignment="1">
      <alignment horizontal="center" vertical="center" wrapText="1"/>
    </xf>
    <xf numFmtId="173" fontId="16" fillId="0" borderId="1" xfId="0" applyNumberFormat="1" applyFont="1" applyBorder="1" applyAlignment="1">
      <alignment horizontal="center" vertical="center" wrapText="1"/>
    </xf>
    <xf numFmtId="0" fontId="16" fillId="0" borderId="1" xfId="0" applyFont="1" applyBorder="1" applyAlignment="1">
      <alignment horizontal="center" vertical="center"/>
    </xf>
    <xf numFmtId="0" fontId="16" fillId="0" borderId="1" xfId="0" applyFont="1" applyBorder="1" applyAlignment="1">
      <alignment horizontal="left" vertical="center" wrapText="1"/>
    </xf>
    <xf numFmtId="4" fontId="16" fillId="0" borderId="1" xfId="0" applyNumberFormat="1" applyFont="1" applyBorder="1" applyAlignment="1">
      <alignment horizontal="right" vertical="center" wrapText="1"/>
    </xf>
    <xf numFmtId="4" fontId="16" fillId="0" borderId="1" xfId="0" applyNumberFormat="1" applyFont="1" applyBorder="1" applyAlignment="1">
      <alignment horizontal="right" vertical="center"/>
    </xf>
    <xf numFmtId="164" fontId="16" fillId="0" borderId="1" xfId="0" applyNumberFormat="1" applyFont="1" applyBorder="1" applyAlignment="1">
      <alignment horizontal="center" vertical="center"/>
    </xf>
    <xf numFmtId="0" fontId="16" fillId="0" borderId="1" xfId="0" applyFont="1" applyBorder="1" applyAlignment="1">
      <alignment horizontal="left" vertical="center"/>
    </xf>
    <xf numFmtId="164" fontId="16" fillId="0" borderId="1" xfId="0" applyNumberFormat="1" applyFont="1" applyBorder="1" applyAlignment="1">
      <alignment horizontal="center" vertical="center" wrapText="1"/>
    </xf>
    <xf numFmtId="173" fontId="16" fillId="0" borderId="1" xfId="0" applyNumberFormat="1"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164" fontId="17" fillId="0" borderId="1" xfId="0" applyNumberFormat="1" applyFont="1" applyBorder="1" applyAlignment="1">
      <alignment horizontal="center" vertical="center"/>
    </xf>
    <xf numFmtId="0" fontId="17" fillId="0" borderId="1" xfId="0" applyFont="1" applyBorder="1" applyAlignment="1">
      <alignment horizontal="left" vertical="center" wrapText="1"/>
    </xf>
    <xf numFmtId="4" fontId="17" fillId="0" borderId="1" xfId="0" applyNumberFormat="1" applyFont="1" applyBorder="1" applyAlignment="1">
      <alignment horizontal="right" vertical="center"/>
    </xf>
    <xf numFmtId="0" fontId="8" fillId="0" borderId="0" xfId="0" applyFont="1"/>
    <xf numFmtId="0" fontId="17" fillId="0" borderId="1" xfId="0" applyFont="1" applyBorder="1" applyAlignment="1">
      <alignment horizontal="left" vertical="center"/>
    </xf>
    <xf numFmtId="164" fontId="17" fillId="0" borderId="1" xfId="0" applyNumberFormat="1" applyFont="1" applyBorder="1" applyAlignment="1">
      <alignment horizontal="center" vertical="center" wrapText="1"/>
    </xf>
    <xf numFmtId="17" fontId="17" fillId="0" borderId="1" xfId="0" applyNumberFormat="1" applyFont="1" applyBorder="1" applyAlignment="1">
      <alignment horizontal="center" vertical="center"/>
    </xf>
    <xf numFmtId="173" fontId="17" fillId="0" borderId="1" xfId="0" applyNumberFormat="1" applyFont="1" applyBorder="1" applyAlignment="1">
      <alignment horizontal="center" vertical="center" wrapText="1"/>
    </xf>
    <xf numFmtId="17" fontId="16" fillId="0" borderId="1" xfId="0" applyNumberFormat="1" applyFont="1" applyBorder="1" applyAlignment="1">
      <alignment horizontal="center" vertical="center"/>
    </xf>
    <xf numFmtId="0" fontId="14" fillId="0" borderId="1" xfId="0" applyFont="1" applyBorder="1" applyAlignment="1">
      <alignment horizontal="left" vertical="center" wrapText="1"/>
    </xf>
    <xf numFmtId="0" fontId="8" fillId="11" borderId="11" xfId="0" applyFont="1" applyFill="1" applyBorder="1"/>
    <xf numFmtId="49" fontId="21" fillId="5" borderId="1" xfId="0" applyNumberFormat="1" applyFont="1" applyFill="1" applyBorder="1" applyAlignment="1">
      <alignment horizontal="center" vertical="center" wrapText="1"/>
    </xf>
    <xf numFmtId="17" fontId="21" fillId="0" borderId="1" xfId="0" applyNumberFormat="1" applyFont="1" applyBorder="1" applyAlignment="1">
      <alignment horizontal="center" vertical="center" wrapText="1"/>
    </xf>
    <xf numFmtId="0" fontId="19" fillId="6" borderId="1"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3" fillId="12" borderId="1" xfId="0" applyFont="1" applyFill="1" applyBorder="1" applyAlignment="1">
      <alignment horizontal="center" vertical="center" wrapText="1"/>
    </xf>
    <xf numFmtId="165" fontId="4" fillId="6" borderId="1" xfId="0" applyNumberFormat="1" applyFont="1" applyFill="1" applyBorder="1" applyAlignment="1">
      <alignment horizontal="center" vertical="center" wrapText="1"/>
    </xf>
    <xf numFmtId="165" fontId="19" fillId="6" borderId="1" xfId="1" applyNumberFormat="1" applyFont="1" applyFill="1" applyBorder="1" applyAlignment="1">
      <alignment horizontal="center" vertical="center" wrapText="1"/>
    </xf>
    <xf numFmtId="0" fontId="19" fillId="6" borderId="0" xfId="1" applyFont="1" applyFill="1" applyAlignment="1">
      <alignment horizontal="center" vertical="center" wrapText="1"/>
    </xf>
    <xf numFmtId="0" fontId="19" fillId="6" borderId="1" xfId="1" applyFont="1" applyFill="1" applyBorder="1" applyAlignment="1">
      <alignment horizontal="center" vertical="center" wrapText="1"/>
    </xf>
    <xf numFmtId="165" fontId="19" fillId="6" borderId="6" xfId="1" applyNumberFormat="1" applyFont="1" applyFill="1" applyBorder="1" applyAlignment="1">
      <alignment horizontal="center" vertical="center" wrapText="1"/>
    </xf>
    <xf numFmtId="164" fontId="21" fillId="0" borderId="1" xfId="0" applyNumberFormat="1" applyFont="1" applyBorder="1" applyAlignment="1">
      <alignment horizontal="center" vertical="center"/>
    </xf>
    <xf numFmtId="164" fontId="11" fillId="5" borderId="1" xfId="0" applyNumberFormat="1" applyFont="1" applyFill="1" applyBorder="1" applyAlignment="1">
      <alignment vertical="center" wrapText="1"/>
    </xf>
    <xf numFmtId="0" fontId="1" fillId="0" borderId="0" xfId="0" applyFont="1" applyAlignment="1">
      <alignment horizontal="left" vertical="center" wrapText="1"/>
    </xf>
    <xf numFmtId="0" fontId="1" fillId="13" borderId="1" xfId="0" applyFont="1" applyFill="1" applyBorder="1" applyAlignment="1">
      <alignment horizontal="left" vertical="center" wrapText="1"/>
    </xf>
    <xf numFmtId="4" fontId="4" fillId="13" borderId="1" xfId="1" applyNumberFormat="1" applyFont="1" applyFill="1" applyBorder="1" applyAlignment="1">
      <alignment horizontal="right" vertical="center" wrapText="1"/>
    </xf>
    <xf numFmtId="171" fontId="1" fillId="13" borderId="1" xfId="1" applyNumberFormat="1" applyFill="1" applyBorder="1" applyAlignment="1">
      <alignment horizontal="right" vertical="center" wrapText="1"/>
    </xf>
    <xf numFmtId="172" fontId="1" fillId="13" borderId="1" xfId="1" applyNumberFormat="1" applyFill="1" applyBorder="1" applyAlignment="1">
      <alignment horizontal="center" vertical="center" wrapText="1"/>
    </xf>
    <xf numFmtId="49" fontId="1" fillId="13" borderId="1" xfId="1" applyNumberFormat="1" applyFill="1" applyBorder="1" applyAlignment="1">
      <alignment horizontal="center" vertical="center" wrapText="1"/>
    </xf>
    <xf numFmtId="49" fontId="14" fillId="14" borderId="1" xfId="1" applyNumberFormat="1" applyFont="1" applyFill="1" applyBorder="1" applyAlignment="1">
      <alignment horizontal="center" vertical="center"/>
    </xf>
    <xf numFmtId="0" fontId="2" fillId="2" borderId="1" xfId="0" applyFont="1" applyFill="1" applyBorder="1" applyAlignment="1">
      <alignment horizontal="center" vertical="center"/>
    </xf>
    <xf numFmtId="0" fontId="4" fillId="4" borderId="1" xfId="0" applyFont="1" applyFill="1" applyBorder="1" applyAlignment="1">
      <alignment horizontal="left" vertical="center"/>
    </xf>
    <xf numFmtId="0" fontId="1" fillId="0" borderId="1" xfId="0" applyFont="1" applyBorder="1" applyAlignment="1">
      <alignment horizontal="center" vertical="center" wrapText="1"/>
    </xf>
    <xf numFmtId="0" fontId="1" fillId="5" borderId="1" xfId="0" applyFont="1" applyFill="1" applyBorder="1" applyAlignment="1">
      <alignment horizontal="left" vertical="center" wrapText="1"/>
    </xf>
    <xf numFmtId="0" fontId="1" fillId="0" borderId="2" xfId="0" applyFont="1" applyBorder="1" applyAlignment="1">
      <alignment horizontal="center" vertical="center"/>
    </xf>
    <xf numFmtId="0" fontId="1" fillId="5" borderId="1" xfId="0" applyFont="1" applyFill="1" applyBorder="1" applyAlignment="1">
      <alignment horizontal="center" vertical="center" wrapText="1"/>
    </xf>
    <xf numFmtId="0" fontId="1" fillId="0" borderId="1" xfId="0" applyFont="1" applyBorder="1" applyAlignment="1">
      <alignment horizontal="left" vertical="center"/>
    </xf>
    <xf numFmtId="167" fontId="1" fillId="5" borderId="1" xfId="0" applyNumberFormat="1" applyFont="1" applyFill="1" applyBorder="1" applyAlignment="1">
      <alignment vertical="center"/>
    </xf>
    <xf numFmtId="167" fontId="1" fillId="5" borderId="1" xfId="0" applyNumberFormat="1" applyFont="1" applyFill="1" applyBorder="1" applyAlignment="1">
      <alignment horizontal="center" vertical="center"/>
    </xf>
    <xf numFmtId="0" fontId="19" fillId="6" borderId="1" xfId="0" applyFont="1" applyFill="1" applyBorder="1" applyAlignment="1">
      <alignment horizontal="center" vertical="center" wrapText="1"/>
    </xf>
    <xf numFmtId="0" fontId="19" fillId="0" borderId="1" xfId="0" applyFont="1" applyBorder="1" applyAlignment="1">
      <alignment horizontal="left" vertical="center"/>
    </xf>
    <xf numFmtId="164" fontId="1" fillId="5" borderId="1" xfId="0" applyNumberFormat="1" applyFont="1" applyFill="1" applyBorder="1" applyAlignment="1">
      <alignment horizontal="center" vertical="center"/>
    </xf>
    <xf numFmtId="49" fontId="1" fillId="5" borderId="1" xfId="0"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1" fillId="5" borderId="2" xfId="0" applyFont="1" applyFill="1" applyBorder="1" applyAlignment="1">
      <alignment horizontal="left" vertical="center"/>
    </xf>
    <xf numFmtId="0" fontId="1" fillId="5" borderId="1" xfId="0" applyFont="1" applyFill="1" applyBorder="1" applyAlignment="1">
      <alignment horizontal="left" vertical="center"/>
    </xf>
    <xf numFmtId="0" fontId="9" fillId="6" borderId="1" xfId="0" applyFont="1" applyFill="1" applyBorder="1" applyAlignment="1">
      <alignment horizontal="center" vertical="center"/>
    </xf>
    <xf numFmtId="0" fontId="10" fillId="6" borderId="1" xfId="0" applyFont="1" applyFill="1" applyBorder="1" applyAlignment="1">
      <alignment horizontal="center" vertical="center"/>
    </xf>
    <xf numFmtId="166" fontId="9" fillId="6"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0" fontId="11" fillId="5" borderId="2" xfId="0" applyFont="1" applyFill="1" applyBorder="1" applyAlignment="1">
      <alignment horizontal="center" vertical="center"/>
    </xf>
    <xf numFmtId="0" fontId="4" fillId="2" borderId="1" xfId="0" applyFont="1" applyFill="1" applyBorder="1" applyAlignment="1">
      <alignment horizontal="center" vertical="center"/>
    </xf>
    <xf numFmtId="0" fontId="1" fillId="0" borderId="1" xfId="0" applyFont="1" applyBorder="1" applyAlignment="1">
      <alignment horizontal="left"/>
    </xf>
    <xf numFmtId="0" fontId="10" fillId="6" borderId="1" xfId="0" applyFont="1" applyFill="1" applyBorder="1" applyAlignment="1">
      <alignment horizontal="center"/>
    </xf>
    <xf numFmtId="0" fontId="1" fillId="6" borderId="1" xfId="0" applyFont="1" applyFill="1" applyBorder="1" applyAlignment="1">
      <alignment horizontal="center"/>
    </xf>
    <xf numFmtId="0" fontId="1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169" fontId="11" fillId="5" borderId="1" xfId="0" applyNumberFormat="1" applyFont="1" applyFill="1" applyBorder="1" applyAlignment="1">
      <alignment horizontal="left" vertical="center" wrapText="1"/>
    </xf>
    <xf numFmtId="170" fontId="11" fillId="5" borderId="1" xfId="0" applyNumberFormat="1" applyFont="1" applyFill="1" applyBorder="1" applyAlignment="1">
      <alignment horizontal="left" vertical="center" wrapText="1"/>
    </xf>
    <xf numFmtId="0" fontId="11" fillId="5" borderId="1" xfId="0" applyFont="1" applyFill="1" applyBorder="1" applyAlignment="1">
      <alignment horizontal="center" vertical="center" wrapText="1"/>
    </xf>
    <xf numFmtId="170" fontId="11" fillId="5" borderId="1" xfId="0" applyNumberFormat="1" applyFont="1" applyFill="1" applyBorder="1" applyAlignment="1">
      <alignment horizontal="center" vertical="center" wrapText="1"/>
    </xf>
    <xf numFmtId="170" fontId="11" fillId="5" borderId="1" xfId="0" applyNumberFormat="1" applyFont="1" applyFill="1" applyBorder="1" applyAlignment="1">
      <alignment vertical="center" wrapText="1"/>
    </xf>
    <xf numFmtId="165" fontId="4" fillId="6" borderId="1" xfId="0" applyNumberFormat="1" applyFont="1" applyFill="1" applyBorder="1" applyAlignment="1">
      <alignment horizontal="center" vertical="center" wrapText="1"/>
    </xf>
    <xf numFmtId="164" fontId="11" fillId="5" borderId="1" xfId="0" applyNumberFormat="1" applyFont="1" applyFill="1" applyBorder="1" applyAlignment="1">
      <alignment horizontal="center" vertical="center" wrapText="1"/>
    </xf>
    <xf numFmtId="165" fontId="13" fillId="6" borderId="1" xfId="0" applyNumberFormat="1" applyFont="1" applyFill="1" applyBorder="1" applyAlignment="1">
      <alignment horizontal="center" vertical="center" wrapText="1"/>
    </xf>
    <xf numFmtId="0" fontId="11" fillId="5" borderId="1" xfId="0" applyFont="1" applyFill="1" applyBorder="1" applyAlignment="1">
      <alignment horizontal="left" vertical="center" wrapText="1"/>
    </xf>
    <xf numFmtId="164" fontId="11" fillId="5" borderId="2" xfId="0" applyNumberFormat="1" applyFont="1" applyFill="1" applyBorder="1" applyAlignment="1">
      <alignment horizontal="center" vertical="center" wrapText="1"/>
    </xf>
    <xf numFmtId="164" fontId="11" fillId="5" borderId="10" xfId="0" applyNumberFormat="1" applyFont="1" applyFill="1" applyBorder="1" applyAlignment="1">
      <alignment horizontal="center" vertical="center" wrapText="1"/>
    </xf>
    <xf numFmtId="164" fontId="11" fillId="5" borderId="6" xfId="0" applyNumberFormat="1" applyFont="1" applyFill="1" applyBorder="1" applyAlignment="1">
      <alignment horizontal="center" vertical="center" wrapText="1"/>
    </xf>
    <xf numFmtId="0" fontId="4" fillId="8" borderId="1" xfId="0" applyFont="1" applyFill="1" applyBorder="1" applyAlignment="1">
      <alignment horizontal="center" vertical="center"/>
    </xf>
    <xf numFmtId="0" fontId="1" fillId="0" borderId="1" xfId="0" applyFont="1" applyBorder="1" applyAlignment="1">
      <alignment vertical="center" wrapText="1"/>
    </xf>
    <xf numFmtId="0" fontId="1" fillId="0" borderId="1" xfId="0" applyFont="1" applyBorder="1"/>
    <xf numFmtId="49" fontId="9" fillId="9" borderId="1" xfId="0" applyNumberFormat="1" applyFont="1" applyFill="1" applyBorder="1" applyAlignment="1">
      <alignment horizontal="center" vertical="center" wrapText="1"/>
    </xf>
    <xf numFmtId="165" fontId="10" fillId="9" borderId="1" xfId="0" applyNumberFormat="1" applyFont="1" applyFill="1" applyBorder="1" applyAlignment="1">
      <alignment horizontal="left" vertical="center" wrapText="1"/>
    </xf>
    <xf numFmtId="49" fontId="9" fillId="5"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wrapText="1"/>
    </xf>
    <xf numFmtId="49" fontId="9" fillId="9" borderId="2" xfId="0" applyNumberFormat="1" applyFont="1" applyFill="1" applyBorder="1" applyAlignment="1">
      <alignment horizontal="center" vertical="center" wrapText="1"/>
    </xf>
    <xf numFmtId="165" fontId="1" fillId="9" borderId="1" xfId="0" applyNumberFormat="1" applyFont="1" applyFill="1" applyBorder="1" applyAlignment="1">
      <alignment horizontal="center" vertical="center" wrapText="1"/>
    </xf>
    <xf numFmtId="49" fontId="2" fillId="8" borderId="2" xfId="0" applyNumberFormat="1" applyFont="1" applyFill="1" applyBorder="1" applyAlignment="1">
      <alignment horizontal="center" vertical="center" wrapText="1"/>
    </xf>
    <xf numFmtId="165" fontId="1" fillId="8" borderId="2" xfId="0" applyNumberFormat="1" applyFont="1" applyFill="1" applyBorder="1" applyAlignment="1">
      <alignment horizontal="center" vertical="center" wrapText="1"/>
    </xf>
    <xf numFmtId="0" fontId="12" fillId="2" borderId="1" xfId="0" applyFont="1" applyFill="1" applyBorder="1" applyAlignment="1">
      <alignment horizontal="center" vertical="center"/>
    </xf>
    <xf numFmtId="0" fontId="9" fillId="3" borderId="1" xfId="0" applyFont="1" applyFill="1" applyBorder="1" applyAlignment="1">
      <alignment horizontal="center"/>
    </xf>
    <xf numFmtId="0" fontId="2" fillId="2" borderId="1" xfId="1" applyFont="1" applyFill="1" applyBorder="1" applyAlignment="1">
      <alignment horizontal="center" vertical="center" wrapText="1"/>
    </xf>
    <xf numFmtId="0" fontId="9" fillId="6" borderId="1" xfId="1" applyFont="1" applyFill="1" applyBorder="1" applyAlignment="1">
      <alignment horizontal="center" vertical="center" wrapText="1"/>
    </xf>
    <xf numFmtId="0" fontId="4" fillId="6"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1" fillId="5" borderId="1" xfId="1" applyFill="1" applyBorder="1" applyAlignment="1">
      <alignment horizontal="left" vertical="center" wrapText="1"/>
    </xf>
    <xf numFmtId="0" fontId="1" fillId="6" borderId="1" xfId="1" applyFill="1" applyBorder="1" applyAlignment="1">
      <alignment horizontal="center" vertical="center" wrapText="1"/>
    </xf>
    <xf numFmtId="0" fontId="1" fillId="5" borderId="1" xfId="1" applyFill="1" applyBorder="1" applyAlignment="1">
      <alignment horizontal="center" vertical="center" wrapText="1"/>
    </xf>
    <xf numFmtId="0" fontId="1" fillId="0" borderId="9" xfId="1" applyBorder="1" applyAlignment="1">
      <alignment horizontal="center" vertical="center"/>
    </xf>
    <xf numFmtId="0" fontId="1" fillId="0" borderId="1" xfId="1" applyBorder="1" applyAlignment="1">
      <alignment horizontal="center" vertical="center" wrapText="1"/>
    </xf>
    <xf numFmtId="0" fontId="0" fillId="0" borderId="0" xfId="0" applyAlignment="1">
      <alignment horizontal="center" vertical="center"/>
    </xf>
    <xf numFmtId="0" fontId="1" fillId="0" borderId="1" xfId="1" applyBorder="1" applyAlignment="1">
      <alignment horizontal="center" vertical="center"/>
    </xf>
    <xf numFmtId="0" fontId="10" fillId="6" borderId="1" xfId="1" applyFont="1" applyFill="1" applyBorder="1" applyAlignment="1">
      <alignment horizontal="center" vertical="center" wrapText="1"/>
    </xf>
    <xf numFmtId="0" fontId="9" fillId="6" borderId="1" xfId="1" applyFont="1" applyFill="1" applyBorder="1" applyAlignment="1">
      <alignment horizontal="center" vertical="center"/>
    </xf>
    <xf numFmtId="0" fontId="10" fillId="6" borderId="1" xfId="1" applyFont="1" applyFill="1" applyBorder="1" applyAlignment="1">
      <alignment horizontal="center" vertical="center"/>
    </xf>
    <xf numFmtId="0" fontId="4" fillId="2" borderId="1" xfId="1" applyFont="1" applyFill="1" applyBorder="1" applyAlignment="1">
      <alignment horizontal="center" vertical="center"/>
    </xf>
    <xf numFmtId="0" fontId="1" fillId="0" borderId="1" xfId="1" applyBorder="1" applyAlignment="1">
      <alignment horizontal="left" vertical="center"/>
    </xf>
    <xf numFmtId="0" fontId="1" fillId="0" borderId="1" xfId="1" applyBorder="1" applyAlignment="1">
      <alignment horizontal="left"/>
    </xf>
  </cellXfs>
  <cellStyles count="2">
    <cellStyle name="Normal" xfId="0" builtinId="0"/>
    <cellStyle name="Texto Explicativo" xfId="1"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9D18E"/>
      <rgbColor rgb="FF808080"/>
      <rgbColor rgb="FF9999FF"/>
      <rgbColor rgb="FF993366"/>
      <rgbColor rgb="FFFFFFEF"/>
      <rgbColor rgb="FFD9D9D9"/>
      <rgbColor rgb="FF660066"/>
      <rgbColor rgb="FFFF8080"/>
      <rgbColor rgb="FF0066CC"/>
      <rgbColor rgb="FFD8D8D8"/>
      <rgbColor rgb="FF000080"/>
      <rgbColor rgb="FFFF00FF"/>
      <rgbColor rgb="FFFFFF00"/>
      <rgbColor rgb="FF00FFFF"/>
      <rgbColor rgb="FF800080"/>
      <rgbColor rgb="FF800000"/>
      <rgbColor rgb="FF008080"/>
      <rgbColor rgb="FF0000FF"/>
      <rgbColor rgb="FF00CCFF"/>
      <rgbColor rgb="FFC5E0B4"/>
      <rgbColor rgb="FFE2F0D9"/>
      <rgbColor rgb="FFFFFF99"/>
      <rgbColor rgb="FFC5E0B3"/>
      <rgbColor rgb="FFFF99CC"/>
      <rgbColor rgb="FFCC99FF"/>
      <rgbColor rgb="FFF4B183"/>
      <rgbColor rgb="FF3366FF"/>
      <rgbColor rgb="FF33CCCC"/>
      <rgbColor rgb="FF99CC00"/>
      <rgbColor rgb="FFFFC000"/>
      <rgbColor rgb="FFFF9900"/>
      <rgbColor rgb="FFFF6600"/>
      <rgbColor rgb="FF44546A"/>
      <rgbColor rgb="FFA8D08D"/>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TRE-COOF/SISCOR-BI/SISCOR-Base%20B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_PACTOS"/>
      <sheetName val="BD_CONTABIL"/>
      <sheetName val="CAD-HE &amp; DIÁRIAS"/>
      <sheetName val="CADASTRO CREDORES"/>
      <sheetName val="PLANO DE CONTAS"/>
      <sheetName val="TABELAS"/>
      <sheetName val="SIGEPRO"/>
      <sheetName val="SIGEPRO-LOA-DS"/>
      <sheetName val="SIGEPRO-DSP"/>
      <sheetName val="SIGEPRO-ND"/>
      <sheetName val="DOTAÇÕES"/>
      <sheetName val="PENDÊNCIAS"/>
      <sheetName val="PLANO INTE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0"/>
  <sheetViews>
    <sheetView zoomScaleNormal="100" workbookViewId="0">
      <selection sqref="A1:XFD1048576"/>
    </sheetView>
  </sheetViews>
  <sheetFormatPr defaultRowHeight="15" x14ac:dyDescent="0.25"/>
  <cols>
    <col min="1" max="1" width="16" customWidth="1"/>
    <col min="2" max="2" width="19.85546875" customWidth="1"/>
    <col min="3" max="3" width="28.42578125" customWidth="1"/>
    <col min="4" max="4" width="34.140625" customWidth="1"/>
    <col min="5" max="5" width="16.7109375" customWidth="1"/>
    <col min="6" max="6" width="107.28515625" customWidth="1"/>
    <col min="7" max="7" width="38.28515625" customWidth="1"/>
    <col min="8" max="8" width="41.28515625" customWidth="1"/>
    <col min="9" max="11" width="24.140625" customWidth="1"/>
    <col min="12" max="12" width="39.140625" customWidth="1"/>
    <col min="13" max="13" width="10.7109375" customWidth="1"/>
    <col min="14" max="26" width="8.7109375" customWidth="1"/>
    <col min="27" max="1025" width="14.42578125" customWidth="1"/>
  </cols>
  <sheetData>
    <row r="1" spans="1:13" x14ac:dyDescent="0.25">
      <c r="A1" s="1" t="s">
        <v>0</v>
      </c>
      <c r="B1" s="1" t="s">
        <v>1</v>
      </c>
      <c r="C1" s="1" t="s">
        <v>2</v>
      </c>
      <c r="D1" s="1" t="s">
        <v>3</v>
      </c>
      <c r="E1" s="1" t="s">
        <v>4</v>
      </c>
      <c r="F1" s="1" t="s">
        <v>5</v>
      </c>
      <c r="G1" s="1" t="s">
        <v>6</v>
      </c>
      <c r="H1" s="1" t="s">
        <v>7</v>
      </c>
      <c r="I1" s="1" t="s">
        <v>8</v>
      </c>
      <c r="K1" s="2" t="s">
        <v>9</v>
      </c>
      <c r="L1" s="1" t="s">
        <v>10</v>
      </c>
      <c r="M1" s="2">
        <v>44197</v>
      </c>
    </row>
    <row r="2" spans="1:13" x14ac:dyDescent="0.25">
      <c r="A2" s="1" t="s">
        <v>11</v>
      </c>
      <c r="B2" s="1">
        <v>1</v>
      </c>
      <c r="D2" s="1" t="s">
        <v>12</v>
      </c>
      <c r="E2" s="1" t="e">
        <f>VLOOKUP(A2,#REF!,7,0)</f>
        <v>#REF!</v>
      </c>
      <c r="F2" s="1" t="s">
        <v>13</v>
      </c>
      <c r="H2" s="3">
        <v>65799.960000000006</v>
      </c>
      <c r="K2" s="2">
        <v>44505</v>
      </c>
    </row>
    <row r="3" spans="1:13" x14ac:dyDescent="0.25">
      <c r="A3" s="1" t="s">
        <v>14</v>
      </c>
      <c r="B3" s="1">
        <v>2</v>
      </c>
      <c r="D3" s="1" t="s">
        <v>12</v>
      </c>
      <c r="E3" s="1" t="e">
        <f>VLOOKUP(A3,#REF!,7,0)</f>
        <v>#REF!</v>
      </c>
      <c r="F3" s="1" t="s">
        <v>15</v>
      </c>
      <c r="H3" s="3">
        <v>501875</v>
      </c>
      <c r="K3" s="2">
        <v>44379</v>
      </c>
    </row>
    <row r="4" spans="1:13" x14ac:dyDescent="0.25">
      <c r="A4" s="1" t="s">
        <v>16</v>
      </c>
      <c r="B4" s="1">
        <v>3</v>
      </c>
      <c r="D4" s="1" t="s">
        <v>12</v>
      </c>
      <c r="E4" s="1" t="e">
        <f>VLOOKUP(A4,#REF!,7,0)</f>
        <v>#REF!</v>
      </c>
      <c r="F4" s="1" t="s">
        <v>17</v>
      </c>
      <c r="H4" s="3">
        <v>18999.599999999999</v>
      </c>
      <c r="K4" s="2">
        <v>44387</v>
      </c>
    </row>
    <row r="5" spans="1:13" x14ac:dyDescent="0.25">
      <c r="A5" s="1" t="s">
        <v>18</v>
      </c>
      <c r="B5" s="1">
        <v>4</v>
      </c>
      <c r="D5" s="1" t="s">
        <v>12</v>
      </c>
      <c r="E5" s="1" t="e">
        <f>VLOOKUP(A5,#REF!,7,0)</f>
        <v>#REF!</v>
      </c>
      <c r="F5" s="1" t="s">
        <v>19</v>
      </c>
      <c r="H5" s="3">
        <v>200737.01</v>
      </c>
      <c r="K5" s="2">
        <v>44389</v>
      </c>
    </row>
    <row r="6" spans="1:13" x14ac:dyDescent="0.25">
      <c r="A6" s="1" t="s">
        <v>20</v>
      </c>
      <c r="B6" s="1">
        <v>5</v>
      </c>
      <c r="D6" s="1" t="s">
        <v>12</v>
      </c>
      <c r="E6" s="1" t="e">
        <f>VLOOKUP(A6,#REF!,7,0)</f>
        <v>#REF!</v>
      </c>
      <c r="F6" s="1" t="s">
        <v>21</v>
      </c>
      <c r="H6" s="3">
        <v>44598.94</v>
      </c>
      <c r="K6" s="2">
        <v>44196</v>
      </c>
    </row>
    <row r="7" spans="1:13" x14ac:dyDescent="0.25">
      <c r="A7" s="1" t="s">
        <v>22</v>
      </c>
      <c r="B7" s="1">
        <v>6</v>
      </c>
      <c r="D7" s="1" t="s">
        <v>12</v>
      </c>
      <c r="E7" s="1" t="e">
        <f>VLOOKUP(A7,#REF!,7,0)</f>
        <v>#REF!</v>
      </c>
      <c r="F7" s="1" t="s">
        <v>23</v>
      </c>
      <c r="H7" s="3">
        <v>76277.7</v>
      </c>
      <c r="K7" s="2">
        <v>44420</v>
      </c>
    </row>
    <row r="8" spans="1:13" x14ac:dyDescent="0.25">
      <c r="A8" s="1" t="s">
        <v>24</v>
      </c>
      <c r="B8" s="1">
        <v>7</v>
      </c>
      <c r="D8" s="1" t="s">
        <v>25</v>
      </c>
      <c r="E8" s="1" t="e">
        <f>VLOOKUP(A8,#REF!,7,0)</f>
        <v>#REF!</v>
      </c>
      <c r="F8" s="1" t="s">
        <v>26</v>
      </c>
      <c r="H8" s="3">
        <v>11487.6</v>
      </c>
      <c r="K8" s="2">
        <v>45882</v>
      </c>
    </row>
    <row r="9" spans="1:13" x14ac:dyDescent="0.25">
      <c r="A9" s="1" t="s">
        <v>27</v>
      </c>
      <c r="B9" s="1">
        <v>8</v>
      </c>
      <c r="D9" s="1" t="s">
        <v>28</v>
      </c>
      <c r="E9" s="1" t="e">
        <f>VLOOKUP(A9,#REF!,7,0)</f>
        <v>#REF!</v>
      </c>
      <c r="F9" s="1" t="s">
        <v>29</v>
      </c>
      <c r="H9" s="3">
        <v>285936.44</v>
      </c>
      <c r="K9" s="2">
        <v>44330</v>
      </c>
    </row>
    <row r="10" spans="1:13" x14ac:dyDescent="0.25">
      <c r="A10" s="1" t="s">
        <v>30</v>
      </c>
      <c r="B10" s="1">
        <v>9</v>
      </c>
      <c r="D10" s="1" t="s">
        <v>31</v>
      </c>
      <c r="E10" s="1" t="e">
        <f>VLOOKUP(A10,#REF!,7,0)</f>
        <v>#REF!</v>
      </c>
      <c r="F10" s="1" t="s">
        <v>32</v>
      </c>
      <c r="H10" s="3">
        <v>48000</v>
      </c>
      <c r="K10" s="2">
        <v>45935</v>
      </c>
    </row>
    <row r="11" spans="1:13" x14ac:dyDescent="0.25">
      <c r="A11" s="1" t="s">
        <v>33</v>
      </c>
      <c r="B11" s="1">
        <v>10</v>
      </c>
      <c r="D11" s="1" t="s">
        <v>12</v>
      </c>
      <c r="E11" s="1" t="e">
        <f>VLOOKUP(A11,#REF!,7,0)</f>
        <v>#REF!</v>
      </c>
      <c r="F11" s="1" t="s">
        <v>34</v>
      </c>
      <c r="H11" s="3">
        <v>189070</v>
      </c>
      <c r="K11" s="2">
        <v>44440</v>
      </c>
    </row>
    <row r="12" spans="1:13" x14ac:dyDescent="0.25">
      <c r="A12" s="1" t="s">
        <v>35</v>
      </c>
      <c r="B12" s="1">
        <v>11</v>
      </c>
      <c r="D12" s="1" t="s">
        <v>12</v>
      </c>
      <c r="E12" s="1" t="e">
        <f>VLOOKUP(A12,#REF!,7,0)</f>
        <v>#REF!</v>
      </c>
      <c r="F12" s="1" t="s">
        <v>36</v>
      </c>
      <c r="H12" s="3">
        <v>26900</v>
      </c>
      <c r="K12" s="2">
        <v>44440</v>
      </c>
    </row>
    <row r="13" spans="1:13" x14ac:dyDescent="0.25">
      <c r="A13" s="1" t="s">
        <v>37</v>
      </c>
      <c r="B13" s="1">
        <v>12</v>
      </c>
      <c r="D13" s="1" t="s">
        <v>38</v>
      </c>
      <c r="E13" s="1" t="e">
        <f>VLOOKUP(A13,#REF!,7,0)</f>
        <v>#REF!</v>
      </c>
      <c r="F13" s="1" t="s">
        <v>39</v>
      </c>
      <c r="H13" s="3">
        <v>11967.24</v>
      </c>
      <c r="K13" s="2">
        <v>45888</v>
      </c>
    </row>
    <row r="14" spans="1:13" x14ac:dyDescent="0.25">
      <c r="A14" s="1" t="s">
        <v>40</v>
      </c>
      <c r="B14" s="1">
        <v>13</v>
      </c>
      <c r="D14" s="1" t="s">
        <v>28</v>
      </c>
      <c r="E14" s="1" t="e">
        <f>VLOOKUP(A14,#REF!,7,0)</f>
        <v>#REF!</v>
      </c>
      <c r="F14" s="1" t="s">
        <v>41</v>
      </c>
      <c r="H14" s="3">
        <v>75894.28</v>
      </c>
      <c r="K14" s="2">
        <v>44430</v>
      </c>
    </row>
    <row r="15" spans="1:13" x14ac:dyDescent="0.25">
      <c r="A15" s="1" t="s">
        <v>42</v>
      </c>
      <c r="B15" s="1">
        <v>14</v>
      </c>
      <c r="D15" s="1" t="s">
        <v>12</v>
      </c>
      <c r="E15" s="1" t="e">
        <f>VLOOKUP(A15,#REF!,7,0)</f>
        <v>#REF!</v>
      </c>
      <c r="F15" s="1" t="s">
        <v>43</v>
      </c>
      <c r="H15" s="3">
        <v>33700</v>
      </c>
      <c r="K15" s="2">
        <v>44437</v>
      </c>
    </row>
    <row r="16" spans="1:13" x14ac:dyDescent="0.25">
      <c r="A16" s="1" t="s">
        <v>44</v>
      </c>
      <c r="B16" s="1">
        <v>15</v>
      </c>
      <c r="D16" s="1" t="s">
        <v>12</v>
      </c>
      <c r="E16" s="1" t="e">
        <f>VLOOKUP(A16,#REF!,7,0)</f>
        <v>#REF!</v>
      </c>
      <c r="F16" s="1" t="s">
        <v>45</v>
      </c>
      <c r="H16" s="3">
        <v>35500</v>
      </c>
      <c r="K16" s="2">
        <v>44443</v>
      </c>
    </row>
    <row r="17" spans="1:11" x14ac:dyDescent="0.25">
      <c r="A17" s="1" t="s">
        <v>46</v>
      </c>
      <c r="B17" s="1">
        <v>16</v>
      </c>
      <c r="D17" s="1" t="s">
        <v>12</v>
      </c>
      <c r="E17" s="1" t="e">
        <f>VLOOKUP(A17,#REF!,7,0)</f>
        <v>#REF!</v>
      </c>
      <c r="F17" s="1" t="s">
        <v>47</v>
      </c>
      <c r="H17" s="3">
        <v>275742.90999999997</v>
      </c>
      <c r="K17" s="2">
        <v>44442</v>
      </c>
    </row>
    <row r="18" spans="1:11" x14ac:dyDescent="0.25">
      <c r="A18" s="1" t="s">
        <v>48</v>
      </c>
      <c r="B18" s="1">
        <v>17</v>
      </c>
      <c r="D18" s="1" t="s">
        <v>12</v>
      </c>
      <c r="E18" s="1" t="e">
        <f>VLOOKUP(A18,#REF!,7,0)</f>
        <v>#REF!</v>
      </c>
      <c r="F18" s="1" t="s">
        <v>49</v>
      </c>
      <c r="H18" s="3">
        <v>1749997.63</v>
      </c>
      <c r="K18" s="2">
        <v>44442</v>
      </c>
    </row>
    <row r="19" spans="1:11" x14ac:dyDescent="0.25">
      <c r="A19" s="1" t="s">
        <v>50</v>
      </c>
      <c r="B19" s="1">
        <v>18</v>
      </c>
      <c r="D19" s="1" t="s">
        <v>51</v>
      </c>
      <c r="E19" s="1" t="e">
        <f>VLOOKUP(A19,#REF!,7,0)</f>
        <v>#REF!</v>
      </c>
      <c r="F19" s="1" t="s">
        <v>52</v>
      </c>
      <c r="H19" s="3">
        <v>401000</v>
      </c>
      <c r="K19" s="2">
        <v>44450</v>
      </c>
    </row>
    <row r="20" spans="1:11" x14ac:dyDescent="0.25">
      <c r="A20" s="1" t="s">
        <v>53</v>
      </c>
      <c r="B20" s="1">
        <v>19</v>
      </c>
      <c r="D20" s="1" t="s">
        <v>12</v>
      </c>
      <c r="E20" s="1" t="e">
        <f>VLOOKUP(A20,#REF!,7,0)</f>
        <v>#REF!</v>
      </c>
      <c r="F20" s="1" t="s">
        <v>54</v>
      </c>
      <c r="H20" s="3">
        <v>146396.60999999999</v>
      </c>
      <c r="K20" s="2">
        <v>44451</v>
      </c>
    </row>
    <row r="21" spans="1:11" ht="15.75" customHeight="1" x14ac:dyDescent="0.25">
      <c r="A21" s="1" t="s">
        <v>55</v>
      </c>
      <c r="B21" s="1">
        <v>20</v>
      </c>
      <c r="D21" s="1" t="s">
        <v>12</v>
      </c>
      <c r="E21" s="1" t="e">
        <f>VLOOKUP(A21,#REF!,7,0)</f>
        <v>#REF!</v>
      </c>
      <c r="F21" s="1" t="s">
        <v>56</v>
      </c>
      <c r="H21" s="3">
        <v>47132.93</v>
      </c>
      <c r="K21" s="2">
        <v>44240</v>
      </c>
    </row>
    <row r="22" spans="1:11" ht="15.75" customHeight="1" x14ac:dyDescent="0.25">
      <c r="A22" s="1" t="s">
        <v>57</v>
      </c>
      <c r="B22" s="1">
        <v>21</v>
      </c>
      <c r="D22" s="1" t="s">
        <v>12</v>
      </c>
      <c r="E22" s="1" t="e">
        <f>VLOOKUP(A22,#REF!,7,0)</f>
        <v>#REF!</v>
      </c>
      <c r="F22" s="1" t="s">
        <v>58</v>
      </c>
      <c r="H22" s="3">
        <v>24000</v>
      </c>
      <c r="K22" s="2">
        <v>44457</v>
      </c>
    </row>
    <row r="23" spans="1:11" ht="15.75" customHeight="1" x14ac:dyDescent="0.25">
      <c r="A23" s="1" t="s">
        <v>59</v>
      </c>
      <c r="B23" s="1">
        <v>22</v>
      </c>
      <c r="D23" s="1" t="s">
        <v>12</v>
      </c>
      <c r="E23" s="1" t="e">
        <f>VLOOKUP(A23,#REF!,7,0)</f>
        <v>#REF!</v>
      </c>
      <c r="F23" s="1" t="s">
        <v>60</v>
      </c>
      <c r="H23" s="3">
        <v>407299.11</v>
      </c>
      <c r="K23" s="2">
        <v>44459</v>
      </c>
    </row>
    <row r="24" spans="1:11" ht="15.75" customHeight="1" x14ac:dyDescent="0.25">
      <c r="A24" s="1" t="s">
        <v>61</v>
      </c>
      <c r="B24" s="1">
        <v>23</v>
      </c>
      <c r="D24" s="1" t="s">
        <v>28</v>
      </c>
      <c r="E24" s="1" t="e">
        <f>VLOOKUP(A24,#REF!,7,0)</f>
        <v>#REF!</v>
      </c>
      <c r="F24" s="1" t="s">
        <v>62</v>
      </c>
      <c r="H24" s="3">
        <v>7179.6</v>
      </c>
      <c r="K24" s="2">
        <v>44459</v>
      </c>
    </row>
    <row r="25" spans="1:11" ht="15.75" customHeight="1" x14ac:dyDescent="0.25">
      <c r="A25" s="1" t="s">
        <v>63</v>
      </c>
      <c r="B25" s="1">
        <v>24</v>
      </c>
      <c r="D25" s="1" t="s">
        <v>51</v>
      </c>
      <c r="E25" s="1" t="e">
        <f>VLOOKUP(A25,#REF!,7,0)</f>
        <v>#REF!</v>
      </c>
      <c r="F25" s="1" t="s">
        <v>64</v>
      </c>
      <c r="H25" s="3">
        <v>4950</v>
      </c>
      <c r="K25" s="2">
        <v>44485</v>
      </c>
    </row>
    <row r="26" spans="1:11" ht="15.75" customHeight="1" x14ac:dyDescent="0.25">
      <c r="A26" s="1" t="s">
        <v>65</v>
      </c>
      <c r="B26" s="1">
        <v>25</v>
      </c>
      <c r="D26" s="1" t="s">
        <v>66</v>
      </c>
      <c r="E26" s="1" t="e">
        <f>VLOOKUP(A26,#REF!,7,0)</f>
        <v>#REF!</v>
      </c>
      <c r="F26" s="1" t="s">
        <v>67</v>
      </c>
      <c r="H26" s="3">
        <v>12538.8</v>
      </c>
      <c r="K26" s="2">
        <v>44492</v>
      </c>
    </row>
    <row r="27" spans="1:11" ht="15.75" customHeight="1" x14ac:dyDescent="0.25">
      <c r="A27" s="1" t="s">
        <v>68</v>
      </c>
      <c r="B27" s="1">
        <v>26</v>
      </c>
      <c r="D27" s="1" t="s">
        <v>12</v>
      </c>
      <c r="E27" s="1" t="e">
        <f>VLOOKUP(A27,#REF!,7,0)</f>
        <v>#REF!</v>
      </c>
      <c r="F27" s="1" t="s">
        <v>69</v>
      </c>
      <c r="H27" s="3">
        <v>26681.34</v>
      </c>
      <c r="K27" s="2">
        <v>44469</v>
      </c>
    </row>
    <row r="28" spans="1:11" ht="15.75" customHeight="1" x14ac:dyDescent="0.25">
      <c r="A28" s="1" t="s">
        <v>70</v>
      </c>
      <c r="B28" s="1">
        <v>27</v>
      </c>
      <c r="D28" s="1" t="s">
        <v>28</v>
      </c>
      <c r="E28" s="1" t="e">
        <f>VLOOKUP(A28,#REF!,7,0)</f>
        <v>#REF!</v>
      </c>
      <c r="F28" s="1" t="s">
        <v>71</v>
      </c>
      <c r="H28" s="3">
        <v>52650</v>
      </c>
      <c r="K28" s="2">
        <v>45229</v>
      </c>
    </row>
    <row r="29" spans="1:11" ht="15.75" customHeight="1" x14ac:dyDescent="0.25">
      <c r="A29" s="1" t="s">
        <v>72</v>
      </c>
      <c r="B29" s="1">
        <v>28</v>
      </c>
      <c r="D29" s="1" t="s">
        <v>28</v>
      </c>
      <c r="E29" s="1" t="e">
        <f>VLOOKUP(A29,#REF!,7,0)</f>
        <v>#REF!</v>
      </c>
      <c r="F29" s="1" t="s">
        <v>73</v>
      </c>
      <c r="H29" s="3">
        <v>8550</v>
      </c>
      <c r="K29" s="2">
        <v>45229</v>
      </c>
    </row>
    <row r="30" spans="1:11" ht="15.75" customHeight="1" x14ac:dyDescent="0.25">
      <c r="A30" s="1" t="s">
        <v>74</v>
      </c>
      <c r="B30" s="1">
        <v>29</v>
      </c>
      <c r="D30" s="1" t="s">
        <v>12</v>
      </c>
      <c r="E30" s="1" t="e">
        <f>VLOOKUP(A30,#REF!,7,0)</f>
        <v>#REF!</v>
      </c>
      <c r="F30" s="1" t="s">
        <v>75</v>
      </c>
      <c r="H30" s="3">
        <v>941879.97</v>
      </c>
      <c r="K30" s="2">
        <v>44501</v>
      </c>
    </row>
    <row r="31" spans="1:11" ht="15.75" customHeight="1" x14ac:dyDescent="0.25">
      <c r="A31" s="1" t="s">
        <v>76</v>
      </c>
      <c r="B31" s="1">
        <v>30</v>
      </c>
      <c r="D31" s="1" t="s">
        <v>12</v>
      </c>
      <c r="E31" s="1" t="e">
        <f>VLOOKUP(A31,#REF!,7,0)</f>
        <v>#REF!</v>
      </c>
      <c r="F31" s="1" t="s">
        <v>77</v>
      </c>
      <c r="H31" s="3">
        <v>373590</v>
      </c>
      <c r="K31" s="2">
        <v>44205</v>
      </c>
    </row>
    <row r="32" spans="1:11" ht="15.75" customHeight="1" x14ac:dyDescent="0.25">
      <c r="A32" s="1" t="s">
        <v>78</v>
      </c>
      <c r="B32" s="1">
        <v>31</v>
      </c>
      <c r="D32" s="1" t="s">
        <v>12</v>
      </c>
      <c r="E32" s="1" t="e">
        <f>VLOOKUP(A32,#REF!,7,0)</f>
        <v>#REF!</v>
      </c>
      <c r="F32" s="1" t="s">
        <v>79</v>
      </c>
      <c r="H32" s="3">
        <v>15448.8</v>
      </c>
      <c r="K32" s="2">
        <v>44474</v>
      </c>
    </row>
    <row r="33" spans="1:11" ht="15.75" customHeight="1" x14ac:dyDescent="0.25">
      <c r="A33" s="1" t="s">
        <v>80</v>
      </c>
      <c r="B33" s="1">
        <v>32</v>
      </c>
      <c r="D33" s="1" t="s">
        <v>81</v>
      </c>
      <c r="E33" s="1" t="e">
        <f>VLOOKUP(A33,#REF!,7,0)</f>
        <v>#REF!</v>
      </c>
      <c r="F33" s="1" t="s">
        <v>82</v>
      </c>
      <c r="H33" s="3">
        <v>13882.68</v>
      </c>
      <c r="K33" s="2">
        <v>45938</v>
      </c>
    </row>
    <row r="34" spans="1:11" ht="15.75" customHeight="1" x14ac:dyDescent="0.25">
      <c r="A34" s="1" t="s">
        <v>83</v>
      </c>
      <c r="B34" s="1">
        <v>33</v>
      </c>
      <c r="D34" s="1" t="s">
        <v>12</v>
      </c>
      <c r="E34" s="1" t="e">
        <f>VLOOKUP(A34,#REF!,7,0)</f>
        <v>#REF!</v>
      </c>
      <c r="F34" s="1" t="s">
        <v>84</v>
      </c>
      <c r="H34" s="3">
        <v>300000</v>
      </c>
      <c r="K34" s="2">
        <v>44494</v>
      </c>
    </row>
    <row r="35" spans="1:11" ht="15.75" customHeight="1" x14ac:dyDescent="0.25">
      <c r="A35" s="1" t="s">
        <v>85</v>
      </c>
      <c r="B35" s="1">
        <v>34</v>
      </c>
      <c r="D35" s="1" t="s">
        <v>12</v>
      </c>
      <c r="E35" s="1" t="e">
        <f>VLOOKUP(A35,#REF!,7,0)</f>
        <v>#REF!</v>
      </c>
      <c r="F35" s="1" t="s">
        <v>86</v>
      </c>
      <c r="H35" s="3">
        <v>1862813.81</v>
      </c>
      <c r="K35" s="2">
        <v>44501</v>
      </c>
    </row>
    <row r="36" spans="1:11" ht="15.75" customHeight="1" x14ac:dyDescent="0.25">
      <c r="A36" s="1" t="s">
        <v>87</v>
      </c>
      <c r="B36" s="1">
        <v>35</v>
      </c>
      <c r="D36" s="1" t="s">
        <v>12</v>
      </c>
      <c r="E36" s="1" t="e">
        <f>VLOOKUP(A36,#REF!,7,0)</f>
        <v>#REF!</v>
      </c>
      <c r="F36" s="1" t="s">
        <v>88</v>
      </c>
      <c r="H36" s="3">
        <v>755426.82</v>
      </c>
      <c r="K36" s="2">
        <v>44502</v>
      </c>
    </row>
    <row r="37" spans="1:11" ht="15.75" customHeight="1" x14ac:dyDescent="0.25">
      <c r="A37" s="1" t="s">
        <v>89</v>
      </c>
      <c r="B37" s="1">
        <v>36</v>
      </c>
      <c r="D37" s="1" t="s">
        <v>28</v>
      </c>
      <c r="E37" s="1" t="e">
        <f>VLOOKUP(A37,#REF!,7,0)</f>
        <v>#REF!</v>
      </c>
      <c r="F37" s="1" t="s">
        <v>90</v>
      </c>
      <c r="H37" s="3">
        <v>668889.57999999996</v>
      </c>
      <c r="K37" s="2">
        <v>44505</v>
      </c>
    </row>
    <row r="38" spans="1:11" ht="15.75" customHeight="1" x14ac:dyDescent="0.25">
      <c r="A38" s="1" t="s">
        <v>91</v>
      </c>
      <c r="B38" s="1">
        <v>37</v>
      </c>
      <c r="D38" s="1" t="s">
        <v>92</v>
      </c>
      <c r="E38" s="1" t="e">
        <f>VLOOKUP(A38,#REF!,7,0)</f>
        <v>#REF!</v>
      </c>
      <c r="F38" s="1" t="s">
        <v>93</v>
      </c>
      <c r="H38" s="3">
        <v>15399.6</v>
      </c>
      <c r="K38" s="2">
        <v>44508</v>
      </c>
    </row>
    <row r="39" spans="1:11" ht="15.75" customHeight="1" x14ac:dyDescent="0.25">
      <c r="A39" s="1" t="s">
        <v>94</v>
      </c>
      <c r="B39" s="1">
        <v>38</v>
      </c>
      <c r="D39" s="1" t="s">
        <v>92</v>
      </c>
      <c r="E39" s="1" t="e">
        <f>VLOOKUP(A39,#REF!,7,0)</f>
        <v>#REF!</v>
      </c>
      <c r="F39" s="1" t="s">
        <v>95</v>
      </c>
      <c r="H39" s="3">
        <v>28649</v>
      </c>
      <c r="K39" s="2">
        <v>44511</v>
      </c>
    </row>
    <row r="40" spans="1:11" ht="15.75" customHeight="1" x14ac:dyDescent="0.25">
      <c r="A40" s="1" t="s">
        <v>96</v>
      </c>
      <c r="B40" s="1">
        <v>39</v>
      </c>
      <c r="D40" s="1" t="s">
        <v>12</v>
      </c>
      <c r="E40" s="1" t="e">
        <f>VLOOKUP(A40,#REF!,7,0)</f>
        <v>#REF!</v>
      </c>
      <c r="F40" s="1" t="s">
        <v>97</v>
      </c>
      <c r="H40" s="3">
        <v>169340.87</v>
      </c>
      <c r="K40" s="2">
        <v>44514</v>
      </c>
    </row>
    <row r="41" spans="1:11" ht="15.75" customHeight="1" x14ac:dyDescent="0.25">
      <c r="A41" s="1" t="s">
        <v>98</v>
      </c>
      <c r="B41" s="1">
        <v>40</v>
      </c>
      <c r="D41" s="1" t="s">
        <v>12</v>
      </c>
      <c r="E41" s="1" t="e">
        <f>VLOOKUP(A41,#REF!,7,0)</f>
        <v>#REF!</v>
      </c>
      <c r="F41" s="1" t="s">
        <v>99</v>
      </c>
      <c r="H41" s="3">
        <v>305539.17</v>
      </c>
      <c r="K41" s="2">
        <v>44518</v>
      </c>
    </row>
    <row r="42" spans="1:11" ht="15.75" customHeight="1" x14ac:dyDescent="0.25">
      <c r="A42" s="1" t="s">
        <v>100</v>
      </c>
      <c r="B42" s="1">
        <v>41</v>
      </c>
      <c r="D42" s="1" t="s">
        <v>12</v>
      </c>
      <c r="E42" s="1" t="e">
        <f>VLOOKUP(A42,#REF!,7,0)</f>
        <v>#REF!</v>
      </c>
      <c r="F42" s="1" t="s">
        <v>101</v>
      </c>
      <c r="H42" s="3">
        <v>289319.19</v>
      </c>
      <c r="K42" s="2">
        <v>44520</v>
      </c>
    </row>
    <row r="43" spans="1:11" ht="15.75" customHeight="1" x14ac:dyDescent="0.25">
      <c r="A43" s="1" t="s">
        <v>102</v>
      </c>
      <c r="B43" s="1">
        <v>42</v>
      </c>
      <c r="D43" s="1" t="s">
        <v>51</v>
      </c>
      <c r="E43" s="1" t="e">
        <f>VLOOKUP(A43,#REF!,7,0)</f>
        <v>#REF!</v>
      </c>
      <c r="F43" s="1" t="s">
        <v>103</v>
      </c>
      <c r="H43" s="3">
        <v>33800</v>
      </c>
      <c r="K43" s="2">
        <v>44520</v>
      </c>
    </row>
    <row r="44" spans="1:11" ht="15.75" customHeight="1" x14ac:dyDescent="0.25">
      <c r="A44" s="1" t="s">
        <v>104</v>
      </c>
      <c r="B44" s="1">
        <v>43</v>
      </c>
      <c r="D44" s="1" t="s">
        <v>51</v>
      </c>
      <c r="E44" s="1" t="e">
        <f>VLOOKUP(A44,#REF!,7,0)</f>
        <v>#REF!</v>
      </c>
      <c r="F44" s="1" t="s">
        <v>105</v>
      </c>
      <c r="H44" s="3">
        <v>553461.12</v>
      </c>
      <c r="K44" s="2">
        <v>44156</v>
      </c>
    </row>
    <row r="45" spans="1:11" ht="15.75" customHeight="1" x14ac:dyDescent="0.25">
      <c r="A45" s="1" t="s">
        <v>106</v>
      </c>
      <c r="B45" s="1">
        <v>44</v>
      </c>
      <c r="D45" s="1" t="s">
        <v>12</v>
      </c>
      <c r="E45" s="1" t="e">
        <f>VLOOKUP(A45,#REF!,7,0)</f>
        <v>#REF!</v>
      </c>
      <c r="F45" s="1" t="s">
        <v>107</v>
      </c>
      <c r="H45" s="3">
        <v>2998</v>
      </c>
      <c r="K45" s="2">
        <v>44167</v>
      </c>
    </row>
    <row r="46" spans="1:11" ht="15.75" customHeight="1" x14ac:dyDescent="0.25">
      <c r="A46" s="1" t="s">
        <v>108</v>
      </c>
      <c r="B46" s="1">
        <v>45</v>
      </c>
      <c r="D46" s="1" t="s">
        <v>28</v>
      </c>
      <c r="E46" s="1" t="e">
        <f>VLOOKUP(A46,#REF!,7,0)</f>
        <v>#REF!</v>
      </c>
      <c r="F46" s="1" t="s">
        <v>109</v>
      </c>
      <c r="H46" s="3">
        <v>964188.06</v>
      </c>
      <c r="K46" s="2">
        <v>44533</v>
      </c>
    </row>
    <row r="47" spans="1:11" ht="15.75" customHeight="1" x14ac:dyDescent="0.25">
      <c r="A47" s="1" t="s">
        <v>110</v>
      </c>
      <c r="B47" s="1">
        <v>46</v>
      </c>
      <c r="D47" s="1" t="s">
        <v>12</v>
      </c>
      <c r="E47" s="1" t="e">
        <f>VLOOKUP(A47,#REF!,7,0)</f>
        <v>#REF!</v>
      </c>
      <c r="F47" s="1" t="s">
        <v>111</v>
      </c>
      <c r="H47" s="3">
        <v>294878.95</v>
      </c>
      <c r="K47" s="2">
        <v>44169</v>
      </c>
    </row>
    <row r="48" spans="1:11" ht="15.75" customHeight="1" x14ac:dyDescent="0.25">
      <c r="A48" s="1" t="s">
        <v>112</v>
      </c>
      <c r="B48" s="1">
        <v>47</v>
      </c>
      <c r="D48" s="1" t="s">
        <v>51</v>
      </c>
      <c r="E48" s="1" t="e">
        <f>VLOOKUP(A48,#REF!,7,0)</f>
        <v>#REF!</v>
      </c>
      <c r="F48" s="1" t="s">
        <v>113</v>
      </c>
      <c r="H48" s="3">
        <v>37631.47</v>
      </c>
      <c r="K48" s="2">
        <v>44540</v>
      </c>
    </row>
    <row r="49" spans="1:11" ht="15.75" customHeight="1" x14ac:dyDescent="0.25">
      <c r="A49" s="1" t="s">
        <v>114</v>
      </c>
      <c r="B49" s="1">
        <v>48</v>
      </c>
      <c r="D49" s="1" t="s">
        <v>51</v>
      </c>
      <c r="E49" s="1" t="e">
        <f>VLOOKUP(A49,#REF!,7,0)</f>
        <v>#REF!</v>
      </c>
      <c r="F49" s="1" t="s">
        <v>115</v>
      </c>
      <c r="H49" s="3">
        <v>16338.4</v>
      </c>
      <c r="K49" s="2">
        <v>44182</v>
      </c>
    </row>
    <row r="50" spans="1:11" ht="15.75" customHeight="1" x14ac:dyDescent="0.25">
      <c r="A50" s="1" t="s">
        <v>116</v>
      </c>
      <c r="B50" s="1">
        <v>49</v>
      </c>
      <c r="D50" s="1" t="s">
        <v>117</v>
      </c>
      <c r="E50" s="1" t="e">
        <f>VLOOKUP(A50,#REF!,7,0)</f>
        <v>#REF!</v>
      </c>
      <c r="F50" s="1" t="s">
        <v>118</v>
      </c>
      <c r="H50" s="3">
        <v>15215.76</v>
      </c>
      <c r="K50" s="2">
        <v>44186</v>
      </c>
    </row>
    <row r="51" spans="1:11" ht="15.75" customHeight="1" x14ac:dyDescent="0.25">
      <c r="A51" s="1" t="s">
        <v>119</v>
      </c>
      <c r="B51" s="1">
        <v>50</v>
      </c>
      <c r="D51" s="1" t="s">
        <v>12</v>
      </c>
      <c r="E51" s="1" t="e">
        <f>VLOOKUP(A51,#REF!,7,0)</f>
        <v>#REF!</v>
      </c>
      <c r="F51" s="1" t="s">
        <v>120</v>
      </c>
      <c r="H51" s="3">
        <v>9502.84</v>
      </c>
      <c r="K51" s="2">
        <v>44187</v>
      </c>
    </row>
    <row r="52" spans="1:11" ht="15.75" customHeight="1" x14ac:dyDescent="0.25">
      <c r="A52" s="1" t="s">
        <v>121</v>
      </c>
      <c r="B52" s="1">
        <v>51</v>
      </c>
      <c r="D52" s="1" t="s">
        <v>12</v>
      </c>
      <c r="E52" s="1" t="e">
        <f>VLOOKUP(A52,#REF!,7,0)</f>
        <v>#REF!</v>
      </c>
      <c r="F52" s="1" t="s">
        <v>122</v>
      </c>
      <c r="H52" s="3">
        <v>74581.94</v>
      </c>
      <c r="K52" s="2">
        <v>44556</v>
      </c>
    </row>
    <row r="53" spans="1:11" ht="15.75" customHeight="1" x14ac:dyDescent="0.25">
      <c r="A53" s="1" t="s">
        <v>123</v>
      </c>
      <c r="B53" s="1">
        <v>52</v>
      </c>
      <c r="D53" s="1" t="s">
        <v>28</v>
      </c>
      <c r="E53" s="1" t="e">
        <f>VLOOKUP(A53,#REF!,7,0)</f>
        <v>#REF!</v>
      </c>
      <c r="F53" s="1" t="s">
        <v>124</v>
      </c>
      <c r="H53" s="3">
        <v>5580</v>
      </c>
      <c r="K53" s="2">
        <v>44199</v>
      </c>
    </row>
    <row r="54" spans="1:11" ht="15.75" customHeight="1" x14ac:dyDescent="0.25">
      <c r="A54" s="1" t="s">
        <v>125</v>
      </c>
      <c r="B54" s="1">
        <v>53</v>
      </c>
      <c r="D54" s="1" t="s">
        <v>12</v>
      </c>
      <c r="E54" s="1" t="e">
        <f>VLOOKUP(A54,#REF!,7,0)</f>
        <v>#REF!</v>
      </c>
      <c r="F54" s="1" t="s">
        <v>126</v>
      </c>
      <c r="H54" s="3">
        <v>60000</v>
      </c>
      <c r="K54" s="2">
        <v>44202</v>
      </c>
    </row>
    <row r="55" spans="1:11" ht="15.75" customHeight="1" x14ac:dyDescent="0.25">
      <c r="A55" s="1" t="s">
        <v>127</v>
      </c>
      <c r="B55" s="1">
        <v>54</v>
      </c>
      <c r="D55" s="1" t="s">
        <v>92</v>
      </c>
      <c r="E55" s="1" t="e">
        <f>VLOOKUP(A55,#REF!,7,0)</f>
        <v>#REF!</v>
      </c>
      <c r="F55" s="1" t="s">
        <v>128</v>
      </c>
      <c r="H55" s="3">
        <v>70884.929999999993</v>
      </c>
      <c r="K55" s="2">
        <v>44204</v>
      </c>
    </row>
    <row r="56" spans="1:11" ht="15.75" customHeight="1" x14ac:dyDescent="0.25">
      <c r="A56" s="1" t="s">
        <v>129</v>
      </c>
      <c r="B56" s="1">
        <v>55</v>
      </c>
      <c r="D56" s="1" t="s">
        <v>28</v>
      </c>
      <c r="E56" s="1" t="e">
        <f>VLOOKUP(A56,#REF!,7,0)</f>
        <v>#REF!</v>
      </c>
      <c r="F56" s="1" t="s">
        <v>130</v>
      </c>
      <c r="H56" s="3">
        <v>2310.0100000000002</v>
      </c>
      <c r="K56" s="2">
        <v>44204</v>
      </c>
    </row>
    <row r="57" spans="1:11" ht="15.75" customHeight="1" x14ac:dyDescent="0.25">
      <c r="A57" s="1" t="s">
        <v>76</v>
      </c>
      <c r="B57" s="1">
        <v>56</v>
      </c>
      <c r="D57" s="1" t="s">
        <v>12</v>
      </c>
      <c r="E57" s="1" t="e">
        <f>VLOOKUP(A57,#REF!,7,0)</f>
        <v>#REF!</v>
      </c>
      <c r="F57" s="1" t="s">
        <v>77</v>
      </c>
      <c r="H57" s="3">
        <v>373590</v>
      </c>
      <c r="K57" s="2">
        <v>44205</v>
      </c>
    </row>
    <row r="58" spans="1:11" ht="15.75" customHeight="1" x14ac:dyDescent="0.25">
      <c r="A58" s="1" t="s">
        <v>131</v>
      </c>
      <c r="B58" s="1">
        <v>57</v>
      </c>
      <c r="D58" s="1" t="s">
        <v>12</v>
      </c>
      <c r="E58" s="1" t="e">
        <f>VLOOKUP(A58,#REF!,7,0)</f>
        <v>#REF!</v>
      </c>
      <c r="F58" s="1" t="s">
        <v>132</v>
      </c>
      <c r="H58" s="3">
        <v>330110.75</v>
      </c>
      <c r="K58" s="2">
        <v>44221</v>
      </c>
    </row>
    <row r="59" spans="1:11" ht="15.75" customHeight="1" x14ac:dyDescent="0.25">
      <c r="A59" s="1" t="s">
        <v>133</v>
      </c>
      <c r="B59" s="1">
        <v>58</v>
      </c>
      <c r="D59" s="1" t="s">
        <v>134</v>
      </c>
      <c r="E59" s="1" t="e">
        <f>VLOOKUP(A59,#REF!,7,0)</f>
        <v>#REF!</v>
      </c>
      <c r="F59" s="1" t="s">
        <v>135</v>
      </c>
      <c r="H59" s="3">
        <v>21734.28</v>
      </c>
      <c r="K59" s="2">
        <v>44237</v>
      </c>
    </row>
    <row r="60" spans="1:11" ht="15.75" customHeight="1" x14ac:dyDescent="0.25">
      <c r="A60" s="1" t="s">
        <v>136</v>
      </c>
      <c r="B60" s="1">
        <v>59</v>
      </c>
      <c r="D60" s="1" t="s">
        <v>12</v>
      </c>
      <c r="E60" s="1" t="e">
        <f>VLOOKUP(A60,#REF!,7,0)</f>
        <v>#REF!</v>
      </c>
      <c r="F60" s="1" t="s">
        <v>137</v>
      </c>
      <c r="H60" s="3">
        <v>14925</v>
      </c>
      <c r="K60" s="2">
        <v>44255</v>
      </c>
    </row>
    <row r="61" spans="1:11" ht="15.75" customHeight="1" x14ac:dyDescent="0.25">
      <c r="A61" s="1" t="s">
        <v>138</v>
      </c>
      <c r="B61" s="1">
        <v>60</v>
      </c>
      <c r="D61" s="1" t="s">
        <v>12</v>
      </c>
      <c r="E61" s="1" t="e">
        <f>VLOOKUP(A61,#REF!,7,0)</f>
        <v>#REF!</v>
      </c>
      <c r="F61" s="1" t="s">
        <v>139</v>
      </c>
      <c r="H61" s="3">
        <v>417825</v>
      </c>
      <c r="K61" s="2">
        <v>44265</v>
      </c>
    </row>
    <row r="62" spans="1:11" ht="15.75" customHeight="1" x14ac:dyDescent="0.25">
      <c r="A62" s="1" t="s">
        <v>140</v>
      </c>
      <c r="B62" s="1">
        <v>61</v>
      </c>
      <c r="D62" s="1" t="s">
        <v>12</v>
      </c>
      <c r="E62" s="1" t="e">
        <f>VLOOKUP(A62,#REF!,7,0)</f>
        <v>#REF!</v>
      </c>
      <c r="F62" s="1" t="s">
        <v>141</v>
      </c>
      <c r="H62" s="3">
        <v>10145.549999999999</v>
      </c>
      <c r="K62" s="2">
        <v>44275</v>
      </c>
    </row>
    <row r="63" spans="1:11" ht="15.75" customHeight="1" x14ac:dyDescent="0.25">
      <c r="A63" s="1" t="s">
        <v>142</v>
      </c>
      <c r="B63" s="1">
        <v>62</v>
      </c>
      <c r="D63" s="1" t="s">
        <v>143</v>
      </c>
      <c r="E63" s="1" t="e">
        <f>VLOOKUP(A63,#REF!,7,0)</f>
        <v>#REF!</v>
      </c>
      <c r="F63" s="1" t="s">
        <v>144</v>
      </c>
      <c r="H63" s="3">
        <v>12700</v>
      </c>
      <c r="K63" s="2">
        <v>44280</v>
      </c>
    </row>
    <row r="64" spans="1:11" ht="15.75" customHeight="1" x14ac:dyDescent="0.25">
      <c r="A64" s="1" t="s">
        <v>145</v>
      </c>
      <c r="B64" s="1">
        <v>63</v>
      </c>
      <c r="D64" s="1" t="s">
        <v>28</v>
      </c>
      <c r="E64" s="1" t="e">
        <f>VLOOKUP(A64,#REF!,7,0)</f>
        <v>#REF!</v>
      </c>
      <c r="F64" s="1" t="s">
        <v>146</v>
      </c>
      <c r="H64" s="3">
        <v>5997</v>
      </c>
      <c r="K64" s="2">
        <v>44282</v>
      </c>
    </row>
    <row r="65" spans="1:11" ht="15.75" customHeight="1" x14ac:dyDescent="0.25">
      <c r="A65" s="1" t="s">
        <v>147</v>
      </c>
      <c r="B65" s="1">
        <v>65</v>
      </c>
      <c r="D65" s="1" t="s">
        <v>12</v>
      </c>
      <c r="E65" s="1" t="e">
        <f>VLOOKUP(A65,#REF!,7,0)</f>
        <v>#REF!</v>
      </c>
      <c r="F65" s="1" t="s">
        <v>122</v>
      </c>
      <c r="H65" s="3">
        <v>65661.460000000006</v>
      </c>
      <c r="K65" s="2">
        <v>44287</v>
      </c>
    </row>
    <row r="66" spans="1:11" ht="15.75" customHeight="1" x14ac:dyDescent="0.25">
      <c r="A66" s="1" t="s">
        <v>148</v>
      </c>
      <c r="B66" s="1">
        <v>66</v>
      </c>
      <c r="D66" s="1" t="s">
        <v>12</v>
      </c>
      <c r="E66" s="1" t="e">
        <f>VLOOKUP(A66,#REF!,7,0)</f>
        <v>#REF!</v>
      </c>
      <c r="F66" s="1" t="s">
        <v>149</v>
      </c>
      <c r="H66" s="3">
        <v>5800</v>
      </c>
      <c r="K66" s="2">
        <v>44315</v>
      </c>
    </row>
    <row r="67" spans="1:11" ht="15.75" customHeight="1" x14ac:dyDescent="0.25">
      <c r="A67" s="1" t="s">
        <v>150</v>
      </c>
      <c r="B67" s="1">
        <v>67</v>
      </c>
      <c r="D67" s="1" t="s">
        <v>151</v>
      </c>
      <c r="E67" s="1" t="e">
        <f>VLOOKUP(A67,#REF!,7,0)</f>
        <v>#REF!</v>
      </c>
      <c r="F67" s="1" t="s">
        <v>152</v>
      </c>
      <c r="H67" s="3">
        <v>304108.24</v>
      </c>
      <c r="K67" s="2">
        <v>44318</v>
      </c>
    </row>
    <row r="68" spans="1:11" ht="15.75" customHeight="1" x14ac:dyDescent="0.25">
      <c r="A68" s="1" t="s">
        <v>153</v>
      </c>
      <c r="B68" s="1">
        <v>68</v>
      </c>
      <c r="D68" s="1" t="s">
        <v>12</v>
      </c>
      <c r="E68" s="1" t="e">
        <f>VLOOKUP(A68,#REF!,7,0)</f>
        <v>#REF!</v>
      </c>
      <c r="F68" s="1" t="s">
        <v>154</v>
      </c>
      <c r="H68" s="3">
        <v>27670</v>
      </c>
      <c r="K68" s="2">
        <v>44325</v>
      </c>
    </row>
    <row r="69" spans="1:11" ht="15.75" customHeight="1" x14ac:dyDescent="0.25">
      <c r="A69" s="1" t="s">
        <v>155</v>
      </c>
      <c r="B69" s="1">
        <v>69</v>
      </c>
      <c r="D69" s="1" t="s">
        <v>28</v>
      </c>
      <c r="E69" s="1" t="e">
        <f>VLOOKUP(A69,#REF!,7,0)</f>
        <v>#REF!</v>
      </c>
      <c r="F69" s="1" t="s">
        <v>156</v>
      </c>
      <c r="H69" s="3">
        <v>8100</v>
      </c>
      <c r="K69" s="2">
        <v>44345</v>
      </c>
    </row>
    <row r="70" spans="1:11" ht="15.75" customHeight="1" x14ac:dyDescent="0.25">
      <c r="A70" s="1" t="s">
        <v>157</v>
      </c>
      <c r="B70" s="1">
        <v>70</v>
      </c>
      <c r="D70" s="1" t="s">
        <v>12</v>
      </c>
      <c r="E70" s="1" t="e">
        <f>VLOOKUP(A70,#REF!,7,0)</f>
        <v>#REF!</v>
      </c>
      <c r="F70" s="1" t="s">
        <v>158</v>
      </c>
      <c r="H70" s="3">
        <v>106835.46</v>
      </c>
      <c r="K70" s="2">
        <v>44352</v>
      </c>
    </row>
    <row r="71" spans="1:11" ht="15.75" customHeight="1" x14ac:dyDescent="0.25">
      <c r="A71" s="1" t="s">
        <v>159</v>
      </c>
      <c r="B71" s="1">
        <v>71</v>
      </c>
      <c r="D71" s="1" t="s">
        <v>28</v>
      </c>
      <c r="E71" s="1" t="e">
        <f>VLOOKUP(A71,#REF!,7,0)</f>
        <v>#REF!</v>
      </c>
      <c r="F71" s="1" t="s">
        <v>160</v>
      </c>
      <c r="H71" s="3">
        <v>2110798.5</v>
      </c>
      <c r="K71" s="2">
        <v>44372</v>
      </c>
    </row>
    <row r="72" spans="1:11" ht="15.75" customHeight="1" x14ac:dyDescent="0.25">
      <c r="A72" s="1" t="s">
        <v>161</v>
      </c>
      <c r="B72" s="1">
        <v>72</v>
      </c>
      <c r="D72" s="1" t="s">
        <v>162</v>
      </c>
      <c r="E72" s="1" t="e">
        <f>VLOOKUP(A72,#REF!,7,0)</f>
        <v>#REF!</v>
      </c>
      <c r="F72" s="1" t="s">
        <v>163</v>
      </c>
      <c r="H72" s="3">
        <v>13200</v>
      </c>
      <c r="K72" s="2">
        <v>44381</v>
      </c>
    </row>
    <row r="73" spans="1:11" ht="15.75" customHeight="1" x14ac:dyDescent="0.25">
      <c r="A73" s="1" t="s">
        <v>164</v>
      </c>
      <c r="B73" s="1">
        <v>73</v>
      </c>
      <c r="D73" s="1" t="s">
        <v>165</v>
      </c>
      <c r="E73" s="1" t="e">
        <f>VLOOKUP(A73,#REF!,7,0)</f>
        <v>#REF!</v>
      </c>
      <c r="F73" s="1" t="s">
        <v>166</v>
      </c>
      <c r="H73" s="3">
        <v>11973.84</v>
      </c>
      <c r="K73" s="2">
        <v>44385</v>
      </c>
    </row>
    <row r="74" spans="1:11" ht="15.75" customHeight="1" x14ac:dyDescent="0.25">
      <c r="A74" s="1" t="s">
        <v>167</v>
      </c>
      <c r="B74" s="1">
        <v>74</v>
      </c>
      <c r="D74" s="1" t="s">
        <v>168</v>
      </c>
      <c r="E74" s="1" t="e">
        <f>VLOOKUP(A74,#REF!,7,0)</f>
        <v>#REF!</v>
      </c>
      <c r="F74" s="1" t="s">
        <v>169</v>
      </c>
      <c r="H74" s="3">
        <v>15600</v>
      </c>
      <c r="K74" s="2">
        <v>44398</v>
      </c>
    </row>
    <row r="75" spans="1:11" ht="15.75" customHeight="1" x14ac:dyDescent="0.25">
      <c r="A75" s="1" t="s">
        <v>170</v>
      </c>
      <c r="B75" s="1">
        <v>75</v>
      </c>
      <c r="D75" s="1" t="s">
        <v>171</v>
      </c>
      <c r="E75" s="1" t="e">
        <f>VLOOKUP(A75,#REF!,7,0)</f>
        <v>#REF!</v>
      </c>
      <c r="F75" s="1" t="s">
        <v>172</v>
      </c>
      <c r="H75" s="3">
        <v>15600</v>
      </c>
      <c r="K75" s="2">
        <v>44409</v>
      </c>
    </row>
    <row r="76" spans="1:11" ht="15.75" customHeight="1" x14ac:dyDescent="0.25">
      <c r="A76" s="1" t="s">
        <v>173</v>
      </c>
      <c r="B76" s="1">
        <v>76</v>
      </c>
      <c r="D76" s="1" t="s">
        <v>174</v>
      </c>
      <c r="E76" s="1" t="e">
        <f>VLOOKUP(A76,#REF!,7,0)</f>
        <v>#REF!</v>
      </c>
      <c r="F76" s="1" t="s">
        <v>175</v>
      </c>
      <c r="H76" s="3">
        <v>10089.719999999999</v>
      </c>
      <c r="K76" s="2">
        <v>44445</v>
      </c>
    </row>
    <row r="77" spans="1:11" ht="15.75" customHeight="1" x14ac:dyDescent="0.25">
      <c r="A77" s="1" t="s">
        <v>176</v>
      </c>
      <c r="B77" s="1">
        <v>77</v>
      </c>
      <c r="D77" s="1" t="s">
        <v>177</v>
      </c>
      <c r="E77" s="1" t="e">
        <f>VLOOKUP(A77,#REF!,7,0)</f>
        <v>#REF!</v>
      </c>
      <c r="F77" s="1" t="s">
        <v>178</v>
      </c>
      <c r="H77" s="3">
        <v>13200</v>
      </c>
      <c r="K77" s="2">
        <v>44630</v>
      </c>
    </row>
    <row r="78" spans="1:11" ht="15.75" customHeight="1" x14ac:dyDescent="0.25">
      <c r="A78" s="1" t="s">
        <v>179</v>
      </c>
      <c r="B78" s="1">
        <v>78</v>
      </c>
      <c r="D78" s="1" t="s">
        <v>180</v>
      </c>
      <c r="E78" s="1" t="e">
        <f>VLOOKUP(A78,#REF!,7,0)</f>
        <v>#REF!</v>
      </c>
      <c r="F78" s="1" t="s">
        <v>181</v>
      </c>
      <c r="H78" s="3">
        <v>15399.48</v>
      </c>
      <c r="K78" s="2">
        <v>44703</v>
      </c>
    </row>
    <row r="79" spans="1:11" ht="15.75" customHeight="1" x14ac:dyDescent="0.25">
      <c r="A79" s="1" t="s">
        <v>182</v>
      </c>
      <c r="B79" s="1">
        <v>79</v>
      </c>
      <c r="D79" s="1" t="s">
        <v>183</v>
      </c>
      <c r="E79" s="1" t="e">
        <f>VLOOKUP(A79,#REF!,7,0)</f>
        <v>#REF!</v>
      </c>
      <c r="F79" s="1" t="s">
        <v>184</v>
      </c>
      <c r="H79" s="3">
        <v>11244</v>
      </c>
      <c r="K79" s="2">
        <v>44771</v>
      </c>
    </row>
    <row r="80" spans="1:11" ht="15.75" customHeight="1" x14ac:dyDescent="0.25">
      <c r="A80" s="1" t="s">
        <v>185</v>
      </c>
      <c r="B80" s="1">
        <v>80</v>
      </c>
      <c r="D80" s="1" t="s">
        <v>186</v>
      </c>
      <c r="E80" s="1" t="e">
        <f>VLOOKUP(A80,#REF!,7,0)</f>
        <v>#REF!</v>
      </c>
      <c r="F80" s="1" t="s">
        <v>187</v>
      </c>
      <c r="H80" s="3">
        <v>13745.64</v>
      </c>
      <c r="K80" s="2">
        <v>44795</v>
      </c>
    </row>
    <row r="81" spans="1:11" ht="15.75" customHeight="1" x14ac:dyDescent="0.25">
      <c r="A81" s="1" t="s">
        <v>188</v>
      </c>
      <c r="B81" s="1">
        <v>81</v>
      </c>
      <c r="D81" s="1" t="s">
        <v>189</v>
      </c>
      <c r="E81" s="1" t="e">
        <f>VLOOKUP(A81,#REF!,7,0)</f>
        <v>#REF!</v>
      </c>
      <c r="F81" s="1" t="s">
        <v>190</v>
      </c>
      <c r="H81" s="3">
        <v>11713.92</v>
      </c>
      <c r="K81" s="2">
        <v>44810</v>
      </c>
    </row>
    <row r="82" spans="1:11" ht="15.75" customHeight="1" x14ac:dyDescent="0.25">
      <c r="A82" s="1" t="s">
        <v>191</v>
      </c>
      <c r="B82" s="1">
        <v>82</v>
      </c>
      <c r="D82" s="1" t="s">
        <v>192</v>
      </c>
      <c r="E82" s="1" t="e">
        <f>VLOOKUP(A82,#REF!,7,0)</f>
        <v>#REF!</v>
      </c>
      <c r="F82" s="1" t="s">
        <v>193</v>
      </c>
      <c r="H82" s="3">
        <v>11886.96</v>
      </c>
      <c r="K82" s="2">
        <v>44819</v>
      </c>
    </row>
    <row r="83" spans="1:11" ht="15.75" customHeight="1" x14ac:dyDescent="0.25">
      <c r="A83" s="1" t="s">
        <v>194</v>
      </c>
      <c r="B83" s="1">
        <v>83</v>
      </c>
      <c r="D83" s="1" t="s">
        <v>12</v>
      </c>
      <c r="E83" s="1" t="e">
        <f>VLOOKUP(A83,#REF!,7,0)</f>
        <v>#REF!</v>
      </c>
      <c r="F83" s="1" t="s">
        <v>195</v>
      </c>
      <c r="H83" s="3">
        <v>2400000</v>
      </c>
      <c r="K83" s="2">
        <v>44900</v>
      </c>
    </row>
    <row r="84" spans="1:11" ht="15.75" customHeight="1" x14ac:dyDescent="0.25">
      <c r="A84" s="1" t="s">
        <v>196</v>
      </c>
      <c r="B84" s="1">
        <v>84</v>
      </c>
      <c r="D84" s="1" t="s">
        <v>197</v>
      </c>
      <c r="E84" s="1" t="e">
        <f>VLOOKUP(A84,#REF!,7,0)</f>
        <v>#REF!</v>
      </c>
      <c r="F84" s="1" t="s">
        <v>198</v>
      </c>
      <c r="H84" s="3">
        <v>14400</v>
      </c>
      <c r="K84" s="2">
        <v>44914</v>
      </c>
    </row>
    <row r="85" spans="1:11" ht="15.75" customHeight="1" x14ac:dyDescent="0.25">
      <c r="A85" s="1" t="s">
        <v>199</v>
      </c>
      <c r="B85" s="1">
        <v>85</v>
      </c>
      <c r="D85" s="1" t="s">
        <v>200</v>
      </c>
      <c r="E85" s="1" t="e">
        <f>VLOOKUP(A85,#REF!,7,0)</f>
        <v>#REF!</v>
      </c>
      <c r="F85" s="1" t="s">
        <v>201</v>
      </c>
      <c r="H85" s="3">
        <v>66000</v>
      </c>
      <c r="K85" s="2">
        <v>44944</v>
      </c>
    </row>
    <row r="86" spans="1:11" ht="15.75" customHeight="1" x14ac:dyDescent="0.25">
      <c r="A86" s="1" t="s">
        <v>202</v>
      </c>
      <c r="B86" s="1">
        <v>86</v>
      </c>
      <c r="D86" s="1" t="s">
        <v>203</v>
      </c>
      <c r="E86" s="1" t="e">
        <f>VLOOKUP(A86,#REF!,7,0)</f>
        <v>#REF!</v>
      </c>
      <c r="F86" s="1" t="s">
        <v>204</v>
      </c>
      <c r="H86" s="3">
        <v>90000</v>
      </c>
      <c r="K86" s="2">
        <v>44962</v>
      </c>
    </row>
    <row r="87" spans="1:11" ht="15.75" customHeight="1" x14ac:dyDescent="0.25">
      <c r="A87" s="1" t="s">
        <v>205</v>
      </c>
      <c r="B87" s="1">
        <v>87</v>
      </c>
      <c r="D87" s="1" t="s">
        <v>12</v>
      </c>
      <c r="E87" s="1" t="e">
        <f>VLOOKUP(A87,#REF!,7,0)</f>
        <v>#REF!</v>
      </c>
      <c r="F87" s="1" t="s">
        <v>206</v>
      </c>
      <c r="H87" s="3">
        <v>300000</v>
      </c>
      <c r="K87" s="2">
        <v>44964</v>
      </c>
    </row>
    <row r="88" spans="1:11" ht="15.75" customHeight="1" x14ac:dyDescent="0.25">
      <c r="A88" s="1" t="s">
        <v>207</v>
      </c>
      <c r="B88" s="1">
        <v>88</v>
      </c>
      <c r="D88" s="1" t="s">
        <v>208</v>
      </c>
      <c r="E88" s="1" t="e">
        <f>VLOOKUP(A88,#REF!,7,0)</f>
        <v>#REF!</v>
      </c>
      <c r="F88" s="1" t="s">
        <v>209</v>
      </c>
      <c r="H88" s="3">
        <v>23320.32</v>
      </c>
      <c r="K88" s="2">
        <v>44965</v>
      </c>
    </row>
    <row r="89" spans="1:11" ht="15.75" customHeight="1" x14ac:dyDescent="0.25">
      <c r="A89" s="1" t="s">
        <v>210</v>
      </c>
      <c r="B89" s="1">
        <v>89</v>
      </c>
      <c r="D89" s="1" t="s">
        <v>211</v>
      </c>
      <c r="E89" s="1" t="e">
        <f>VLOOKUP(A89,#REF!,7,0)</f>
        <v>#REF!</v>
      </c>
      <c r="F89" s="1" t="s">
        <v>212</v>
      </c>
      <c r="H89" s="3">
        <v>14400</v>
      </c>
      <c r="K89" s="2">
        <v>45060</v>
      </c>
    </row>
    <row r="90" spans="1:11" ht="15.75" customHeight="1" x14ac:dyDescent="0.25">
      <c r="A90" s="1" t="s">
        <v>213</v>
      </c>
      <c r="B90" s="1">
        <v>90</v>
      </c>
      <c r="D90" s="1" t="s">
        <v>214</v>
      </c>
      <c r="E90" s="1" t="e">
        <f>VLOOKUP(A90,#REF!,7,0)</f>
        <v>#REF!</v>
      </c>
      <c r="F90" s="1" t="s">
        <v>215</v>
      </c>
      <c r="H90" s="3">
        <v>16127.52</v>
      </c>
      <c r="K90" s="2">
        <v>45120</v>
      </c>
    </row>
    <row r="91" spans="1:11" ht="15.75" customHeight="1" x14ac:dyDescent="0.25">
      <c r="A91" s="1" t="s">
        <v>216</v>
      </c>
      <c r="B91" s="1">
        <v>91</v>
      </c>
      <c r="D91" s="1" t="s">
        <v>217</v>
      </c>
      <c r="E91" s="1" t="e">
        <f>VLOOKUP(A91,#REF!,7,0)</f>
        <v>#REF!</v>
      </c>
      <c r="F91" s="1" t="s">
        <v>218</v>
      </c>
      <c r="H91" s="3">
        <v>32255.040000000001</v>
      </c>
      <c r="K91" s="2">
        <v>45127</v>
      </c>
    </row>
    <row r="92" spans="1:11" ht="15.75" customHeight="1" x14ac:dyDescent="0.25">
      <c r="A92" s="1" t="s">
        <v>219</v>
      </c>
      <c r="B92" s="1">
        <v>92</v>
      </c>
      <c r="D92" s="1" t="s">
        <v>220</v>
      </c>
      <c r="E92" s="1" t="e">
        <f>VLOOKUP(A92,#REF!,7,0)</f>
        <v>#REF!</v>
      </c>
      <c r="F92" s="1" t="s">
        <v>221</v>
      </c>
      <c r="H92" s="3">
        <v>15443.4</v>
      </c>
      <c r="K92" s="2">
        <v>45131</v>
      </c>
    </row>
    <row r="93" spans="1:11" ht="15.75" customHeight="1" x14ac:dyDescent="0.25">
      <c r="A93" s="1" t="s">
        <v>222</v>
      </c>
      <c r="B93" s="1">
        <v>93</v>
      </c>
      <c r="D93" s="1" t="s">
        <v>223</v>
      </c>
      <c r="E93" s="1" t="e">
        <f>VLOOKUP(A93,#REF!,7,0)</f>
        <v>#REF!</v>
      </c>
      <c r="F93" s="1" t="s">
        <v>224</v>
      </c>
      <c r="H93" s="3">
        <v>19151.52</v>
      </c>
      <c r="K93" s="2">
        <v>45136</v>
      </c>
    </row>
    <row r="94" spans="1:11" ht="15.75" customHeight="1" x14ac:dyDescent="0.25">
      <c r="A94" s="1" t="s">
        <v>225</v>
      </c>
      <c r="B94" s="1">
        <v>94</v>
      </c>
      <c r="D94" s="1" t="s">
        <v>12</v>
      </c>
      <c r="E94" s="1" t="e">
        <f>VLOOKUP(A94,#REF!,7,0)</f>
        <v>#REF!</v>
      </c>
      <c r="F94" s="1" t="s">
        <v>226</v>
      </c>
      <c r="H94" s="3">
        <v>600000</v>
      </c>
      <c r="K94" s="2">
        <v>45151</v>
      </c>
    </row>
    <row r="95" spans="1:11" ht="15.75" customHeight="1" x14ac:dyDescent="0.25">
      <c r="A95" s="1" t="s">
        <v>227</v>
      </c>
      <c r="B95" s="1">
        <v>95</v>
      </c>
      <c r="D95" s="1" t="s">
        <v>228</v>
      </c>
      <c r="E95" s="1" t="e">
        <f>VLOOKUP(A95,#REF!,7,0)</f>
        <v>#REF!</v>
      </c>
      <c r="F95" s="1" t="s">
        <v>229</v>
      </c>
      <c r="H95" s="3">
        <v>24000</v>
      </c>
      <c r="K95" s="2">
        <v>45172</v>
      </c>
    </row>
    <row r="96" spans="1:11" ht="15.75" customHeight="1" x14ac:dyDescent="0.25">
      <c r="A96" s="1" t="s">
        <v>230</v>
      </c>
      <c r="B96" s="1">
        <v>96</v>
      </c>
      <c r="D96" s="1" t="s">
        <v>231</v>
      </c>
      <c r="E96" s="1" t="e">
        <f>VLOOKUP(A96,#REF!,7,0)</f>
        <v>#REF!</v>
      </c>
      <c r="F96" s="1" t="s">
        <v>232</v>
      </c>
      <c r="H96" s="3">
        <v>15646.44</v>
      </c>
      <c r="K96" s="2">
        <v>45173</v>
      </c>
    </row>
    <row r="97" spans="1:11" ht="15.75" customHeight="1" x14ac:dyDescent="0.25">
      <c r="A97" s="1" t="s">
        <v>233</v>
      </c>
      <c r="B97" s="1">
        <v>97</v>
      </c>
      <c r="D97" s="1" t="s">
        <v>234</v>
      </c>
      <c r="E97" s="1" t="e">
        <f>VLOOKUP(A97,#REF!,7,0)</f>
        <v>#REF!</v>
      </c>
      <c r="F97" s="1" t="s">
        <v>235</v>
      </c>
      <c r="H97" s="3">
        <v>12000</v>
      </c>
      <c r="K97" s="2">
        <v>45230</v>
      </c>
    </row>
    <row r="98" spans="1:11" ht="15.75" customHeight="1" x14ac:dyDescent="0.25">
      <c r="A98" s="1" t="s">
        <v>236</v>
      </c>
      <c r="B98" s="1">
        <v>98</v>
      </c>
      <c r="D98" s="1" t="s">
        <v>237</v>
      </c>
      <c r="E98" s="1" t="e">
        <f>VLOOKUP(A98,#REF!,7,0)</f>
        <v>#REF!</v>
      </c>
      <c r="F98" s="1" t="s">
        <v>238</v>
      </c>
      <c r="H98" s="3">
        <v>12913.92</v>
      </c>
      <c r="K98" s="2">
        <v>45434</v>
      </c>
    </row>
    <row r="99" spans="1:11" ht="15.75" customHeight="1" x14ac:dyDescent="0.25">
      <c r="A99" s="1" t="s">
        <v>239</v>
      </c>
      <c r="B99" s="1">
        <v>99</v>
      </c>
      <c r="D99" s="1" t="s">
        <v>240</v>
      </c>
      <c r="E99" s="1" t="e">
        <f>VLOOKUP(A99,#REF!,7,0)</f>
        <v>#REF!</v>
      </c>
      <c r="F99" s="1" t="s">
        <v>241</v>
      </c>
      <c r="H99" s="3">
        <v>14400</v>
      </c>
      <c r="K99" s="2">
        <v>45495</v>
      </c>
    </row>
    <row r="100" spans="1:11" ht="15.75" customHeight="1" x14ac:dyDescent="0.25">
      <c r="A100" s="1" t="s">
        <v>242</v>
      </c>
      <c r="B100" s="1">
        <v>100</v>
      </c>
      <c r="D100" s="1" t="s">
        <v>243</v>
      </c>
      <c r="E100" s="1" t="e">
        <f>VLOOKUP(A100,#REF!,7,0)</f>
        <v>#REF!</v>
      </c>
      <c r="F100" s="1" t="s">
        <v>244</v>
      </c>
      <c r="H100" s="3">
        <v>18000</v>
      </c>
      <c r="K100" s="2">
        <v>45639</v>
      </c>
    </row>
    <row r="101" spans="1:11" ht="15.75" customHeight="1" x14ac:dyDescent="0.25">
      <c r="A101" s="1" t="s">
        <v>245</v>
      </c>
      <c r="B101" s="1">
        <v>101</v>
      </c>
      <c r="D101" s="1" t="s">
        <v>246</v>
      </c>
      <c r="E101" s="1" t="e">
        <f>VLOOKUP(A101,#REF!,7,0)</f>
        <v>#REF!</v>
      </c>
      <c r="F101" s="1" t="s">
        <v>247</v>
      </c>
      <c r="H101" s="3">
        <v>14400</v>
      </c>
      <c r="K101" s="2">
        <v>45770</v>
      </c>
    </row>
    <row r="102" spans="1:11" ht="15.75" customHeight="1" x14ac:dyDescent="0.25">
      <c r="A102" s="1" t="s">
        <v>248</v>
      </c>
      <c r="B102" s="1">
        <v>102</v>
      </c>
      <c r="D102" s="1" t="s">
        <v>249</v>
      </c>
      <c r="E102" s="1" t="s">
        <v>250</v>
      </c>
      <c r="F102" s="1" t="s">
        <v>251</v>
      </c>
      <c r="H102" s="3">
        <v>12600</v>
      </c>
      <c r="K102" s="2">
        <v>45775</v>
      </c>
    </row>
    <row r="103" spans="1:11" ht="15.75" customHeight="1" x14ac:dyDescent="0.25">
      <c r="A103" s="1" t="s">
        <v>252</v>
      </c>
      <c r="B103" s="1">
        <v>103</v>
      </c>
      <c r="D103" s="1" t="s">
        <v>12</v>
      </c>
      <c r="E103" s="1" t="e">
        <f>VLOOKUP(A103,#REF!,7,0)</f>
        <v>#REF!</v>
      </c>
      <c r="F103" s="1" t="s">
        <v>34</v>
      </c>
      <c r="H103" s="3">
        <v>104302.67</v>
      </c>
      <c r="K103" s="2" t="s">
        <v>253</v>
      </c>
    </row>
    <row r="104" spans="1:11" ht="15.75" customHeight="1" x14ac:dyDescent="0.25">
      <c r="A104" s="1" t="s">
        <v>254</v>
      </c>
      <c r="B104" s="1">
        <v>104</v>
      </c>
      <c r="D104" s="1" t="s">
        <v>28</v>
      </c>
      <c r="E104" s="1" t="e">
        <f>VLOOKUP(A104,#REF!,7,0)</f>
        <v>#REF!</v>
      </c>
      <c r="F104" s="1" t="s">
        <v>255</v>
      </c>
      <c r="H104" s="3">
        <v>36150</v>
      </c>
      <c r="K104" s="2" t="s">
        <v>256</v>
      </c>
    </row>
    <row r="105" spans="1:11" ht="15.75" customHeight="1" x14ac:dyDescent="0.25">
      <c r="A105" s="1" t="s">
        <v>257</v>
      </c>
      <c r="B105" s="1">
        <v>105</v>
      </c>
      <c r="D105" s="1" t="s">
        <v>258</v>
      </c>
      <c r="E105" s="1" t="e">
        <f>VLOOKUP(A105,#REF!,7,0)</f>
        <v>#REF!</v>
      </c>
      <c r="F105" s="1" t="s">
        <v>259</v>
      </c>
      <c r="H105" s="3">
        <v>114000</v>
      </c>
      <c r="K105" s="2" t="s">
        <v>260</v>
      </c>
    </row>
    <row r="106" spans="1:11" ht="15.75" customHeight="1" x14ac:dyDescent="0.25">
      <c r="A106" s="1" t="s">
        <v>261</v>
      </c>
      <c r="B106" s="1">
        <v>106</v>
      </c>
      <c r="D106" s="1" t="s">
        <v>262</v>
      </c>
      <c r="E106" s="1" t="e">
        <f>VLOOKUP(A106,#REF!,7,0)</f>
        <v>#REF!</v>
      </c>
      <c r="F106" s="1" t="s">
        <v>263</v>
      </c>
      <c r="H106" s="3">
        <v>90000</v>
      </c>
      <c r="K106" s="2">
        <v>45901</v>
      </c>
    </row>
    <row r="107" spans="1:11" ht="15.75" customHeight="1" x14ac:dyDescent="0.25">
      <c r="A107" s="1" t="s">
        <v>264</v>
      </c>
      <c r="B107" s="1">
        <v>107</v>
      </c>
      <c r="D107" s="1" t="s">
        <v>265</v>
      </c>
      <c r="E107" s="1" t="e">
        <f>VLOOKUP(A107,#REF!,7,0)</f>
        <v>#REF!</v>
      </c>
      <c r="F107" s="1" t="s">
        <v>266</v>
      </c>
      <c r="H107" s="3">
        <v>19800</v>
      </c>
      <c r="K107" s="2">
        <v>45861</v>
      </c>
    </row>
    <row r="108" spans="1:11" ht="15.75" customHeight="1" x14ac:dyDescent="0.25">
      <c r="A108" s="1" t="s">
        <v>267</v>
      </c>
      <c r="B108" s="1">
        <v>108</v>
      </c>
      <c r="D108" s="1" t="s">
        <v>143</v>
      </c>
      <c r="E108" s="1" t="e">
        <f>VLOOKUP(A108,#REF!,7,0)</f>
        <v>#REF!</v>
      </c>
      <c r="F108" s="1" t="s">
        <v>268</v>
      </c>
      <c r="H108" s="3">
        <v>64019.73</v>
      </c>
      <c r="K108" s="2">
        <v>44415</v>
      </c>
    </row>
    <row r="109" spans="1:11" ht="15.75" customHeight="1" x14ac:dyDescent="0.25">
      <c r="A109" s="1" t="s">
        <v>269</v>
      </c>
      <c r="B109" s="1">
        <v>109</v>
      </c>
      <c r="D109" s="1" t="s">
        <v>12</v>
      </c>
      <c r="E109" s="1" t="e">
        <f>VLOOKUP(A109,#REF!,7,0)</f>
        <v>#REF!</v>
      </c>
      <c r="F109" s="1" t="s">
        <v>56</v>
      </c>
      <c r="H109" s="3">
        <v>11797.06</v>
      </c>
      <c r="K109" s="2">
        <v>44453</v>
      </c>
    </row>
    <row r="110" spans="1:11" ht="15.75" customHeight="1" x14ac:dyDescent="0.25">
      <c r="A110" s="1" t="s">
        <v>270</v>
      </c>
      <c r="B110" s="1">
        <v>110</v>
      </c>
      <c r="D110" s="1" t="s">
        <v>28</v>
      </c>
      <c r="E110" s="1" t="e">
        <f>VLOOKUP(A110,#REF!,7,0)</f>
        <v>#REF!</v>
      </c>
      <c r="F110" s="1" t="s">
        <v>271</v>
      </c>
      <c r="H110" s="3">
        <v>44699.6</v>
      </c>
      <c r="K110" s="2">
        <v>44426</v>
      </c>
    </row>
    <row r="111" spans="1:11" ht="15.75" customHeight="1" x14ac:dyDescent="0.25">
      <c r="A111" s="1" t="s">
        <v>272</v>
      </c>
      <c r="B111" s="1">
        <v>111</v>
      </c>
      <c r="D111" s="1" t="s">
        <v>28</v>
      </c>
      <c r="E111" s="1" t="e">
        <f>VLOOKUP(A111,#REF!,7,0)</f>
        <v>#REF!</v>
      </c>
      <c r="F111" s="1" t="s">
        <v>273</v>
      </c>
      <c r="H111" s="3">
        <v>18486</v>
      </c>
      <c r="K111" s="2">
        <v>44433</v>
      </c>
    </row>
    <row r="112" spans="1:11" ht="15.75" customHeight="1" x14ac:dyDescent="0.25">
      <c r="A112" s="1" t="s">
        <v>274</v>
      </c>
      <c r="B112" s="1">
        <v>112</v>
      </c>
      <c r="D112" s="1" t="s">
        <v>275</v>
      </c>
      <c r="E112" s="1" t="e">
        <f>VLOOKUP(A112,#REF!,7,0)</f>
        <v>#REF!</v>
      </c>
      <c r="F112" s="1" t="s">
        <v>276</v>
      </c>
      <c r="H112" s="3">
        <v>39600</v>
      </c>
      <c r="K112" s="2">
        <v>45929</v>
      </c>
    </row>
    <row r="113" spans="1:11" ht="15.75" customHeight="1" x14ac:dyDescent="0.25">
      <c r="A113" s="1" t="s">
        <v>277</v>
      </c>
      <c r="B113" s="1">
        <v>113</v>
      </c>
      <c r="D113" s="1" t="s">
        <v>278</v>
      </c>
      <c r="E113" s="1" t="e">
        <f>VLOOKUP(A113,#REF!,7,0)</f>
        <v>#REF!</v>
      </c>
      <c r="F113" s="1" t="s">
        <v>279</v>
      </c>
      <c r="H113" s="3">
        <v>25080</v>
      </c>
      <c r="K113" s="2">
        <v>45944</v>
      </c>
    </row>
    <row r="114" spans="1:11" ht="15.75" customHeight="1" x14ac:dyDescent="0.25">
      <c r="A114" s="1" t="s">
        <v>280</v>
      </c>
      <c r="B114" s="1">
        <v>114</v>
      </c>
      <c r="D114" s="1" t="s">
        <v>281</v>
      </c>
      <c r="E114" s="1" t="e">
        <f>VLOOKUP(A114,#REF!,7,0)</f>
        <v>#REF!</v>
      </c>
      <c r="F114" s="1" t="s">
        <v>282</v>
      </c>
      <c r="H114" s="3">
        <v>93645.6</v>
      </c>
      <c r="K114" s="2">
        <v>45945</v>
      </c>
    </row>
    <row r="115" spans="1:11" ht="15.75" customHeight="1" x14ac:dyDescent="0.25">
      <c r="A115" s="1" t="s">
        <v>283</v>
      </c>
      <c r="B115" s="1">
        <v>115</v>
      </c>
      <c r="D115" s="1" t="s">
        <v>12</v>
      </c>
      <c r="E115" s="1" t="e">
        <f>VLOOKUP(A115,#REF!,7,0)</f>
        <v>#REF!</v>
      </c>
      <c r="F115" s="1" t="s">
        <v>284</v>
      </c>
      <c r="H115" s="3">
        <v>33150</v>
      </c>
      <c r="K115" s="2">
        <v>44529</v>
      </c>
    </row>
    <row r="116" spans="1:11" ht="15.75" customHeight="1" x14ac:dyDescent="0.25">
      <c r="A116" s="1" t="s">
        <v>285</v>
      </c>
      <c r="B116" s="1">
        <v>116</v>
      </c>
      <c r="D116" s="1" t="s">
        <v>28</v>
      </c>
      <c r="E116" s="1" t="e">
        <f>VLOOKUP(A116,#REF!,7,0)</f>
        <v>#REF!</v>
      </c>
      <c r="F116" s="1" t="s">
        <v>286</v>
      </c>
      <c r="H116" s="3">
        <v>61526.2</v>
      </c>
      <c r="K116" s="2" t="s">
        <v>287</v>
      </c>
    </row>
    <row r="117" spans="1:11" ht="15.75" customHeight="1" x14ac:dyDescent="0.25"/>
    <row r="118" spans="1:11" ht="15.75" customHeight="1" x14ac:dyDescent="0.25"/>
    <row r="119" spans="1:11" ht="15.75" customHeight="1" x14ac:dyDescent="0.25"/>
    <row r="120" spans="1:11" ht="15.75" customHeight="1" x14ac:dyDescent="0.25"/>
    <row r="121" spans="1:11" ht="15.75" customHeight="1" x14ac:dyDescent="0.25"/>
    <row r="122" spans="1:11" ht="15.75" customHeight="1" x14ac:dyDescent="0.25"/>
    <row r="123" spans="1:11" ht="15.75" customHeight="1" x14ac:dyDescent="0.25"/>
    <row r="124" spans="1:11" ht="15.75" customHeight="1" x14ac:dyDescent="0.25"/>
    <row r="125" spans="1:11" ht="15.75" customHeight="1" x14ac:dyDescent="0.25"/>
    <row r="126" spans="1:11" ht="15.75" customHeight="1" x14ac:dyDescent="0.25"/>
    <row r="127" spans="1:11" ht="15.75" customHeight="1" x14ac:dyDescent="0.25"/>
    <row r="128" spans="1:11"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autoFilter ref="A1:I116"/>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0"/>
  <sheetViews>
    <sheetView zoomScaleNormal="100" workbookViewId="0">
      <selection sqref="A1:XFD1048576"/>
    </sheetView>
  </sheetViews>
  <sheetFormatPr defaultRowHeight="15" x14ac:dyDescent="0.25"/>
  <cols>
    <col min="1" max="1" width="13.42578125" customWidth="1"/>
    <col min="2" max="2" width="18.140625" customWidth="1"/>
    <col min="3" max="3" width="57.140625" customWidth="1"/>
    <col min="4" max="4" width="8.7109375" customWidth="1"/>
    <col min="5" max="5" width="18.42578125" customWidth="1"/>
    <col min="6" max="6" width="19.28515625" customWidth="1"/>
    <col min="7" max="7" width="24.42578125" customWidth="1"/>
    <col min="8" max="8" width="17.7109375" customWidth="1"/>
    <col min="9" max="9" width="12.85546875" customWidth="1"/>
    <col min="10" max="10" width="8.7109375" customWidth="1"/>
    <col min="11" max="11" width="52.85546875" customWidth="1"/>
    <col min="12" max="12" width="19.7109375" customWidth="1"/>
    <col min="13" max="13" width="16.28515625" customWidth="1"/>
    <col min="14" max="14" width="18.5703125" customWidth="1"/>
    <col min="15" max="15" width="12.140625" customWidth="1"/>
    <col min="16" max="16" width="230.28515625" customWidth="1"/>
    <col min="17" max="17" width="18" customWidth="1"/>
    <col min="18" max="26" width="8.7109375" customWidth="1"/>
    <col min="27" max="1025" width="14.42578125" customWidth="1"/>
  </cols>
  <sheetData>
    <row r="1" spans="1:17" x14ac:dyDescent="0.25">
      <c r="A1" s="1" t="s">
        <v>0</v>
      </c>
      <c r="B1" s="1" t="s">
        <v>288</v>
      </c>
      <c r="C1" s="1" t="s">
        <v>289</v>
      </c>
      <c r="D1" s="1" t="s">
        <v>290</v>
      </c>
      <c r="E1" s="1" t="s">
        <v>291</v>
      </c>
      <c r="F1" s="1" t="s">
        <v>292</v>
      </c>
      <c r="G1" s="1" t="s">
        <v>293</v>
      </c>
      <c r="H1" s="1" t="s">
        <v>294</v>
      </c>
      <c r="I1" s="1" t="s">
        <v>295</v>
      </c>
      <c r="J1" s="1" t="s">
        <v>296</v>
      </c>
      <c r="K1" s="1" t="s">
        <v>297</v>
      </c>
      <c r="L1" s="1" t="s">
        <v>298</v>
      </c>
      <c r="M1" s="1" t="s">
        <v>299</v>
      </c>
      <c r="N1" s="1" t="s">
        <v>300</v>
      </c>
      <c r="O1" s="1" t="s">
        <v>301</v>
      </c>
      <c r="P1" s="1" t="s">
        <v>302</v>
      </c>
      <c r="Q1" s="1" t="s">
        <v>303</v>
      </c>
    </row>
    <row r="2" spans="1:17" x14ac:dyDescent="0.25">
      <c r="A2" s="1" t="s">
        <v>304</v>
      </c>
      <c r="B2" s="1" t="s">
        <v>305</v>
      </c>
      <c r="C2" s="1" t="s">
        <v>306</v>
      </c>
      <c r="D2" s="1" t="s">
        <v>307</v>
      </c>
      <c r="E2" s="2">
        <v>43691</v>
      </c>
      <c r="F2" s="2">
        <v>43795</v>
      </c>
      <c r="G2" s="2">
        <v>45622</v>
      </c>
      <c r="H2" s="2">
        <v>45622</v>
      </c>
      <c r="K2" s="1" t="s">
        <v>308</v>
      </c>
      <c r="L2" s="1">
        <v>16132572019</v>
      </c>
      <c r="M2" s="4">
        <v>117800</v>
      </c>
      <c r="N2" s="4">
        <v>117800</v>
      </c>
      <c r="O2" s="1" t="s">
        <v>309</v>
      </c>
      <c r="P2" s="1" t="s">
        <v>310</v>
      </c>
      <c r="Q2" s="1" t="e">
        <f>VLOOKUP(A2,'TESTE 1 (1)'!A:A,1,0)</f>
        <v>#N/A</v>
      </c>
    </row>
    <row r="3" spans="1:17" x14ac:dyDescent="0.25">
      <c r="A3" s="1" t="s">
        <v>42</v>
      </c>
      <c r="B3" s="1" t="s">
        <v>311</v>
      </c>
      <c r="C3" s="1" t="s">
        <v>312</v>
      </c>
      <c r="D3" s="1" t="s">
        <v>307</v>
      </c>
      <c r="E3" s="2">
        <v>43623</v>
      </c>
      <c r="F3" s="2">
        <v>43706</v>
      </c>
      <c r="G3" s="2">
        <v>44072</v>
      </c>
      <c r="H3" s="2">
        <v>44437</v>
      </c>
      <c r="K3" s="1" t="s">
        <v>313</v>
      </c>
      <c r="L3" s="1">
        <v>1973752019</v>
      </c>
      <c r="M3" s="4">
        <v>33700</v>
      </c>
      <c r="N3" s="4">
        <v>67400</v>
      </c>
      <c r="O3" s="1" t="s">
        <v>314</v>
      </c>
      <c r="P3" s="1" t="s">
        <v>315</v>
      </c>
      <c r="Q3" s="1" t="str">
        <f>VLOOKUP(A3,'TESTE 1 (1)'!A:A,1,0)</f>
        <v>19CT0017</v>
      </c>
    </row>
    <row r="4" spans="1:17" x14ac:dyDescent="0.25">
      <c r="A4" s="1" t="s">
        <v>14</v>
      </c>
      <c r="B4" s="1" t="s">
        <v>316</v>
      </c>
      <c r="C4" s="1" t="s">
        <v>317</v>
      </c>
      <c r="D4" s="1" t="s">
        <v>307</v>
      </c>
      <c r="E4" s="2">
        <v>44006</v>
      </c>
      <c r="F4" s="2">
        <v>44014</v>
      </c>
      <c r="G4" s="2">
        <v>44379</v>
      </c>
      <c r="H4" s="2">
        <v>44379</v>
      </c>
      <c r="K4" s="1" t="s">
        <v>318</v>
      </c>
      <c r="L4" s="1" t="s">
        <v>319</v>
      </c>
      <c r="M4" s="4">
        <v>501875</v>
      </c>
      <c r="N4" s="4">
        <v>501875</v>
      </c>
      <c r="O4" s="1" t="s">
        <v>314</v>
      </c>
      <c r="P4" s="1" t="s">
        <v>320</v>
      </c>
      <c r="Q4" s="1" t="str">
        <f>VLOOKUP(A4,'TESTE 1 (1)'!A:A,1,0)</f>
        <v>20CT0023</v>
      </c>
    </row>
    <row r="5" spans="1:17" x14ac:dyDescent="0.25">
      <c r="A5" s="1" t="s">
        <v>119</v>
      </c>
      <c r="B5" s="1" t="s">
        <v>321</v>
      </c>
      <c r="C5" s="1" t="s">
        <v>322</v>
      </c>
      <c r="D5" s="1" t="s">
        <v>307</v>
      </c>
      <c r="E5" s="2">
        <v>43451</v>
      </c>
      <c r="F5" s="2">
        <v>43456</v>
      </c>
      <c r="G5" s="2">
        <v>43821</v>
      </c>
      <c r="H5" s="2">
        <v>44552</v>
      </c>
      <c r="K5" s="1" t="s">
        <v>323</v>
      </c>
      <c r="L5" s="1">
        <v>10151472018</v>
      </c>
      <c r="M5" s="4">
        <v>9502.84</v>
      </c>
      <c r="N5" s="4">
        <v>19005.68</v>
      </c>
      <c r="O5" s="1" t="s">
        <v>314</v>
      </c>
      <c r="P5" s="1" t="s">
        <v>324</v>
      </c>
      <c r="Q5" s="1" t="str">
        <f>VLOOKUP(A5,'TESTE 1 (1)'!A:A,1,0)</f>
        <v>18CT0095</v>
      </c>
    </row>
    <row r="6" spans="1:17" x14ac:dyDescent="0.25">
      <c r="A6" s="1" t="s">
        <v>325</v>
      </c>
      <c r="B6" s="1" t="s">
        <v>326</v>
      </c>
      <c r="C6" s="1" t="s">
        <v>327</v>
      </c>
      <c r="D6" s="1" t="s">
        <v>307</v>
      </c>
      <c r="E6" s="2">
        <v>43461</v>
      </c>
      <c r="F6" s="2">
        <v>43461</v>
      </c>
      <c r="G6" s="2">
        <v>44557</v>
      </c>
      <c r="H6" s="2">
        <v>44557</v>
      </c>
      <c r="K6" s="1" t="s">
        <v>328</v>
      </c>
      <c r="L6" s="1">
        <v>4914322018</v>
      </c>
      <c r="M6" s="4">
        <v>743700</v>
      </c>
      <c r="N6" s="4">
        <v>743700</v>
      </c>
      <c r="O6" s="1" t="s">
        <v>309</v>
      </c>
      <c r="P6" s="1" t="s">
        <v>329</v>
      </c>
      <c r="Q6" s="1" t="e">
        <f>VLOOKUP(A6,'TESTE 1 (1)'!A:A,1,0)</f>
        <v>#N/A</v>
      </c>
    </row>
    <row r="7" spans="1:17" x14ac:dyDescent="0.25">
      <c r="A7" s="1" t="s">
        <v>330</v>
      </c>
      <c r="B7" s="1" t="s">
        <v>331</v>
      </c>
      <c r="C7" s="1" t="s">
        <v>332</v>
      </c>
      <c r="D7" s="1" t="s">
        <v>307</v>
      </c>
      <c r="E7" s="2">
        <v>44082</v>
      </c>
      <c r="F7" s="2">
        <v>44083</v>
      </c>
      <c r="G7" s="2">
        <v>44813</v>
      </c>
      <c r="H7" s="2">
        <v>44813</v>
      </c>
      <c r="J7" s="2">
        <v>44174</v>
      </c>
      <c r="K7" s="1" t="s">
        <v>333</v>
      </c>
      <c r="L7" s="1" t="s">
        <v>334</v>
      </c>
      <c r="M7" s="4">
        <v>419900</v>
      </c>
      <c r="N7" s="4">
        <v>419900</v>
      </c>
      <c r="O7" s="1" t="s">
        <v>309</v>
      </c>
      <c r="P7" s="1" t="s">
        <v>335</v>
      </c>
      <c r="Q7" s="1" t="e">
        <f>VLOOKUP(A7,'TESTE 1 (1)'!A:A,1,0)</f>
        <v>#N/A</v>
      </c>
    </row>
    <row r="8" spans="1:17" x14ac:dyDescent="0.25">
      <c r="A8" s="1" t="s">
        <v>205</v>
      </c>
      <c r="B8" s="1" t="s">
        <v>336</v>
      </c>
      <c r="C8" s="1" t="s">
        <v>337</v>
      </c>
      <c r="D8" s="1" t="s">
        <v>307</v>
      </c>
      <c r="E8" s="2">
        <v>43126</v>
      </c>
      <c r="F8" s="2">
        <v>43138</v>
      </c>
      <c r="G8" s="2">
        <v>44964</v>
      </c>
      <c r="H8" s="2">
        <v>44964</v>
      </c>
      <c r="K8" s="1" t="s">
        <v>338</v>
      </c>
      <c r="L8" s="1">
        <v>642018</v>
      </c>
      <c r="M8" s="4">
        <v>300000</v>
      </c>
      <c r="N8" s="4">
        <v>300000</v>
      </c>
      <c r="O8" s="1" t="s">
        <v>309</v>
      </c>
      <c r="P8" s="1" t="s">
        <v>339</v>
      </c>
      <c r="Q8" s="1" t="str">
        <f>VLOOKUP(A8,'TESTE 1 (1)'!A:A,1,0)</f>
        <v>18CT0003</v>
      </c>
    </row>
    <row r="9" spans="1:17" x14ac:dyDescent="0.25">
      <c r="A9" s="1" t="s">
        <v>83</v>
      </c>
      <c r="B9" s="1" t="s">
        <v>336</v>
      </c>
      <c r="C9" s="1" t="s">
        <v>337</v>
      </c>
      <c r="D9" s="1" t="s">
        <v>307</v>
      </c>
      <c r="E9" s="2">
        <v>43763</v>
      </c>
      <c r="F9" s="2">
        <v>43763</v>
      </c>
      <c r="G9" s="2">
        <v>44129</v>
      </c>
      <c r="H9" s="2">
        <v>44494</v>
      </c>
      <c r="K9" s="1" t="s">
        <v>340</v>
      </c>
      <c r="L9" s="1">
        <v>5989722019</v>
      </c>
      <c r="M9" s="4">
        <v>300000</v>
      </c>
      <c r="N9" s="4">
        <v>300000</v>
      </c>
      <c r="O9" s="1" t="s">
        <v>314</v>
      </c>
      <c r="P9" s="1" t="s">
        <v>341</v>
      </c>
      <c r="Q9" s="1" t="str">
        <f>VLOOKUP(A9,'TESTE 1 (1)'!A:A,1,0)</f>
        <v>19CT0066</v>
      </c>
    </row>
    <row r="10" spans="1:17" x14ac:dyDescent="0.25">
      <c r="A10" s="1" t="s">
        <v>194</v>
      </c>
      <c r="B10" s="1" t="s">
        <v>336</v>
      </c>
      <c r="C10" s="1" t="s">
        <v>337</v>
      </c>
      <c r="D10" s="1" t="s">
        <v>307</v>
      </c>
      <c r="E10" s="2">
        <v>43074</v>
      </c>
      <c r="F10" s="2">
        <v>43074</v>
      </c>
      <c r="G10" s="2">
        <v>44900</v>
      </c>
      <c r="H10" s="2">
        <v>44900</v>
      </c>
      <c r="K10" s="1" t="s">
        <v>342</v>
      </c>
      <c r="L10" s="1">
        <v>22872017</v>
      </c>
      <c r="M10" s="4">
        <v>2400000</v>
      </c>
      <c r="N10" s="4">
        <v>2400000</v>
      </c>
      <c r="O10" s="1" t="s">
        <v>309</v>
      </c>
      <c r="P10" s="1" t="s">
        <v>343</v>
      </c>
      <c r="Q10" s="1" t="str">
        <f>VLOOKUP(A10,'TESTE 1 (1)'!A:A,1,0)</f>
        <v>17CT0053</v>
      </c>
    </row>
    <row r="11" spans="1:17" x14ac:dyDescent="0.25">
      <c r="A11" s="1" t="s">
        <v>225</v>
      </c>
      <c r="B11" s="1" t="s">
        <v>336</v>
      </c>
      <c r="C11" s="1" t="s">
        <v>337</v>
      </c>
      <c r="D11" s="1" t="s">
        <v>307</v>
      </c>
      <c r="E11" s="2">
        <v>43335</v>
      </c>
      <c r="F11" s="2">
        <v>43325</v>
      </c>
      <c r="G11" s="2">
        <v>45151</v>
      </c>
      <c r="H11" s="2">
        <v>45151</v>
      </c>
      <c r="K11" s="1" t="s">
        <v>344</v>
      </c>
      <c r="L11" s="1">
        <v>52862018</v>
      </c>
      <c r="M11" s="4">
        <v>600000</v>
      </c>
      <c r="N11" s="4">
        <v>600000</v>
      </c>
      <c r="O11" s="1" t="s">
        <v>309</v>
      </c>
      <c r="P11" s="1" t="s">
        <v>345</v>
      </c>
      <c r="Q11" s="1" t="str">
        <f>VLOOKUP(A11,'TESTE 1 (1)'!A:A,1,0)</f>
        <v>18CT0040</v>
      </c>
    </row>
    <row r="12" spans="1:17" x14ac:dyDescent="0.25">
      <c r="A12" s="1" t="s">
        <v>18</v>
      </c>
      <c r="B12" s="1" t="s">
        <v>346</v>
      </c>
      <c r="C12" s="1" t="s">
        <v>347</v>
      </c>
      <c r="D12" s="1" t="s">
        <v>307</v>
      </c>
      <c r="E12" s="2">
        <v>42923</v>
      </c>
      <c r="F12" s="2">
        <v>42928</v>
      </c>
      <c r="G12" s="2">
        <v>43293</v>
      </c>
      <c r="H12" s="2">
        <v>44389</v>
      </c>
      <c r="K12" s="1" t="s">
        <v>348</v>
      </c>
      <c r="L12" s="1">
        <v>8582017</v>
      </c>
      <c r="M12" s="4">
        <v>191224.27</v>
      </c>
      <c r="N12" s="4">
        <v>800174.69</v>
      </c>
      <c r="O12" s="1" t="s">
        <v>314</v>
      </c>
      <c r="P12" s="1" t="s">
        <v>349</v>
      </c>
      <c r="Q12" s="1" t="str">
        <f>VLOOKUP(A12,'TESTE 1 (1)'!A:A,1,0)</f>
        <v>17CT0023</v>
      </c>
    </row>
    <row r="13" spans="1:17" x14ac:dyDescent="0.25">
      <c r="A13" s="1" t="s">
        <v>350</v>
      </c>
      <c r="B13" s="1" t="s">
        <v>351</v>
      </c>
      <c r="C13" s="1" t="s">
        <v>352</v>
      </c>
      <c r="D13" s="1" t="s">
        <v>307</v>
      </c>
      <c r="E13" s="2">
        <v>44131</v>
      </c>
      <c r="F13" s="2">
        <v>44133</v>
      </c>
      <c r="G13" s="2">
        <v>44196</v>
      </c>
      <c r="H13" s="2">
        <v>44196</v>
      </c>
      <c r="K13" s="1" t="s">
        <v>353</v>
      </c>
      <c r="L13" s="1" t="s">
        <v>354</v>
      </c>
      <c r="M13" s="4">
        <v>47363.6</v>
      </c>
      <c r="N13" s="4">
        <v>47363.6</v>
      </c>
      <c r="O13" s="1" t="s">
        <v>309</v>
      </c>
      <c r="Q13" s="1" t="e">
        <f>VLOOKUP(A13,'TESTE 1 (1)'!A:A,1,0)</f>
        <v>#N/A</v>
      </c>
    </row>
    <row r="14" spans="1:17" x14ac:dyDescent="0.25">
      <c r="A14" s="1" t="s">
        <v>355</v>
      </c>
      <c r="B14" s="1" t="s">
        <v>356</v>
      </c>
      <c r="C14" s="1" t="s">
        <v>357</v>
      </c>
      <c r="D14" s="1" t="s">
        <v>307</v>
      </c>
      <c r="E14" s="2">
        <v>43728</v>
      </c>
      <c r="F14" s="2">
        <v>43818</v>
      </c>
      <c r="G14" s="2">
        <v>44914</v>
      </c>
      <c r="H14" s="2">
        <v>44914</v>
      </c>
      <c r="K14" s="1" t="s">
        <v>358</v>
      </c>
      <c r="L14" s="1">
        <v>3066732019</v>
      </c>
      <c r="M14" s="4">
        <v>913530</v>
      </c>
      <c r="N14" s="4">
        <v>913530</v>
      </c>
      <c r="O14" s="1" t="s">
        <v>309</v>
      </c>
      <c r="P14" s="1" t="s">
        <v>359</v>
      </c>
      <c r="Q14" s="1" t="e">
        <f>VLOOKUP(A14,'TESTE 1 (1)'!A:A,1,0)</f>
        <v>#N/A</v>
      </c>
    </row>
    <row r="15" spans="1:17" x14ac:dyDescent="0.25">
      <c r="A15" s="1" t="s">
        <v>133</v>
      </c>
      <c r="B15" s="1" t="s">
        <v>360</v>
      </c>
      <c r="C15" s="1" t="s">
        <v>361</v>
      </c>
      <c r="D15" s="1" t="s">
        <v>307</v>
      </c>
      <c r="E15" s="2">
        <v>40576</v>
      </c>
      <c r="F15" s="2">
        <v>40584</v>
      </c>
      <c r="G15" s="2">
        <v>42410</v>
      </c>
      <c r="H15" s="2">
        <v>44237</v>
      </c>
      <c r="K15" s="1" t="s">
        <v>362</v>
      </c>
      <c r="L15" s="1">
        <v>12011</v>
      </c>
      <c r="M15" s="4">
        <v>72000</v>
      </c>
      <c r="N15" s="4">
        <v>94367.18</v>
      </c>
      <c r="O15" s="1" t="s">
        <v>309</v>
      </c>
      <c r="P15" s="1" t="s">
        <v>363</v>
      </c>
      <c r="Q15" s="1" t="str">
        <f>VLOOKUP(A15,'TESTE 1 (1)'!A:A,1,0)</f>
        <v>11CT0003</v>
      </c>
    </row>
    <row r="16" spans="1:17" x14ac:dyDescent="0.25">
      <c r="A16" s="1" t="s">
        <v>63</v>
      </c>
      <c r="B16" s="1" t="s">
        <v>364</v>
      </c>
      <c r="C16" s="1" t="s">
        <v>365</v>
      </c>
      <c r="D16" s="1" t="s">
        <v>307</v>
      </c>
      <c r="E16" s="2">
        <v>44117</v>
      </c>
      <c r="F16" s="2">
        <v>44120</v>
      </c>
      <c r="G16" s="2">
        <v>44485</v>
      </c>
      <c r="H16" s="2">
        <v>44485</v>
      </c>
      <c r="K16" s="1" t="s">
        <v>366</v>
      </c>
      <c r="L16" s="1" t="s">
        <v>367</v>
      </c>
      <c r="M16" s="4">
        <v>4950</v>
      </c>
      <c r="N16" s="4">
        <v>4950</v>
      </c>
      <c r="O16" s="1" t="s">
        <v>309</v>
      </c>
      <c r="P16" s="1" t="s">
        <v>368</v>
      </c>
      <c r="Q16" s="1" t="str">
        <f>VLOOKUP(A16,'TESTE 1 (1)'!A:A,1,0)</f>
        <v>20CT0067</v>
      </c>
    </row>
    <row r="17" spans="1:17" x14ac:dyDescent="0.25">
      <c r="A17" s="1" t="s">
        <v>68</v>
      </c>
      <c r="B17" s="1" t="s">
        <v>369</v>
      </c>
      <c r="C17" s="1" t="s">
        <v>370</v>
      </c>
      <c r="D17" s="1" t="s">
        <v>307</v>
      </c>
      <c r="E17" s="2">
        <v>43725</v>
      </c>
      <c r="F17" s="2">
        <v>43738</v>
      </c>
      <c r="G17" s="2">
        <v>44104</v>
      </c>
      <c r="H17" s="2">
        <v>44469</v>
      </c>
      <c r="K17" s="1" t="s">
        <v>371</v>
      </c>
      <c r="L17" s="1">
        <v>9458292019</v>
      </c>
      <c r="M17" s="4">
        <v>26681.34</v>
      </c>
      <c r="N17" s="4">
        <v>52762.68</v>
      </c>
      <c r="O17" s="1" t="s">
        <v>314</v>
      </c>
      <c r="P17" s="1" t="s">
        <v>372</v>
      </c>
      <c r="Q17" s="1" t="str">
        <f>VLOOKUP(A17,'TESTE 1 (1)'!A:A,1,0)</f>
        <v>19CT0042</v>
      </c>
    </row>
    <row r="18" spans="1:17" x14ac:dyDescent="0.25">
      <c r="A18" s="1" t="s">
        <v>55</v>
      </c>
      <c r="B18" s="1" t="s">
        <v>369</v>
      </c>
      <c r="C18" s="1" t="s">
        <v>370</v>
      </c>
      <c r="D18" s="1" t="s">
        <v>307</v>
      </c>
      <c r="E18" s="2">
        <v>43720</v>
      </c>
      <c r="F18" s="2">
        <v>43721</v>
      </c>
      <c r="G18" s="2">
        <v>44087</v>
      </c>
      <c r="H18" s="2">
        <v>44240</v>
      </c>
      <c r="K18" s="1" t="s">
        <v>373</v>
      </c>
      <c r="L18" s="1">
        <v>10129522019</v>
      </c>
      <c r="M18" s="4">
        <v>47132.93</v>
      </c>
      <c r="N18" s="4">
        <v>47132.93</v>
      </c>
      <c r="O18" s="1" t="s">
        <v>314</v>
      </c>
      <c r="P18" s="1" t="s">
        <v>372</v>
      </c>
      <c r="Q18" s="1" t="str">
        <f>VLOOKUP(A18,'TESTE 1 (1)'!A:A,1,0)</f>
        <v>19CT0038</v>
      </c>
    </row>
    <row r="19" spans="1:17" x14ac:dyDescent="0.25">
      <c r="A19" s="1" t="s">
        <v>110</v>
      </c>
      <c r="B19" s="1" t="s">
        <v>369</v>
      </c>
      <c r="C19" s="1" t="s">
        <v>370</v>
      </c>
      <c r="D19" s="1" t="s">
        <v>307</v>
      </c>
      <c r="E19" s="2">
        <v>42334</v>
      </c>
      <c r="F19" s="2">
        <v>42342</v>
      </c>
      <c r="G19" s="2">
        <v>42708</v>
      </c>
      <c r="H19" s="2">
        <v>44169</v>
      </c>
      <c r="K19" s="1" t="s">
        <v>374</v>
      </c>
      <c r="L19" s="1">
        <v>29582015</v>
      </c>
      <c r="M19" s="4">
        <v>294878.95</v>
      </c>
      <c r="N19" s="4">
        <v>1474394.75</v>
      </c>
      <c r="O19" s="1" t="s">
        <v>314</v>
      </c>
      <c r="P19" s="1" t="s">
        <v>375</v>
      </c>
      <c r="Q19" s="1" t="str">
        <f>VLOOKUP(A19,'TESTE 1 (1)'!A:A,1,0)</f>
        <v>15CT0036</v>
      </c>
    </row>
    <row r="20" spans="1:17" x14ac:dyDescent="0.25">
      <c r="A20" s="1" t="s">
        <v>140</v>
      </c>
      <c r="B20" s="1" t="s">
        <v>369</v>
      </c>
      <c r="C20" s="1" t="s">
        <v>370</v>
      </c>
      <c r="D20" s="1" t="s">
        <v>307</v>
      </c>
      <c r="E20" s="2">
        <v>43906</v>
      </c>
      <c r="F20" s="2">
        <v>43910</v>
      </c>
      <c r="G20" s="2">
        <v>44275</v>
      </c>
      <c r="H20" s="2">
        <v>44275</v>
      </c>
      <c r="K20" s="1" t="s">
        <v>376</v>
      </c>
      <c r="L20" s="1" t="s">
        <v>377</v>
      </c>
      <c r="M20" s="4">
        <v>10145.549999999999</v>
      </c>
      <c r="N20" s="4">
        <v>10145.549999999999</v>
      </c>
      <c r="O20" s="1" t="s">
        <v>314</v>
      </c>
      <c r="P20" s="1" t="s">
        <v>375</v>
      </c>
      <c r="Q20" s="1" t="str">
        <f>VLOOKUP(A20,'TESTE 1 (1)'!A:A,1,0)</f>
        <v>20CT0009</v>
      </c>
    </row>
    <row r="21" spans="1:17" ht="15.75" customHeight="1" x14ac:dyDescent="0.25">
      <c r="A21" s="1" t="s">
        <v>280</v>
      </c>
      <c r="B21" s="1" t="s">
        <v>378</v>
      </c>
      <c r="C21" s="1" t="s">
        <v>379</v>
      </c>
      <c r="D21" s="1" t="s">
        <v>307</v>
      </c>
      <c r="E21" s="2">
        <v>44119</v>
      </c>
      <c r="F21" s="2">
        <v>44119</v>
      </c>
      <c r="G21" s="2">
        <v>45945</v>
      </c>
      <c r="H21" s="2">
        <v>45945</v>
      </c>
      <c r="K21" s="1" t="s">
        <v>380</v>
      </c>
      <c r="L21" s="1" t="s">
        <v>381</v>
      </c>
      <c r="M21" s="4">
        <v>468228</v>
      </c>
      <c r="N21" s="4">
        <v>468228</v>
      </c>
      <c r="O21" s="1" t="s">
        <v>314</v>
      </c>
      <c r="P21" s="1" t="s">
        <v>382</v>
      </c>
      <c r="Q21" s="1" t="str">
        <f>VLOOKUP(A21,'TESTE 1 (1)'!A:A,1,0)</f>
        <v>20CT0068</v>
      </c>
    </row>
    <row r="22" spans="1:17" ht="15.75" customHeight="1" x14ac:dyDescent="0.25">
      <c r="A22" s="1" t="s">
        <v>239</v>
      </c>
      <c r="B22" s="1" t="s">
        <v>383</v>
      </c>
      <c r="C22" s="1" t="s">
        <v>384</v>
      </c>
      <c r="D22" s="1" t="s">
        <v>307</v>
      </c>
      <c r="E22" s="2">
        <v>43666</v>
      </c>
      <c r="F22" s="2">
        <v>43668</v>
      </c>
      <c r="G22" s="2">
        <v>45495</v>
      </c>
      <c r="H22" s="2">
        <v>45495</v>
      </c>
      <c r="K22" s="1" t="s">
        <v>385</v>
      </c>
      <c r="L22" s="1">
        <v>3458132019</v>
      </c>
      <c r="M22" s="4">
        <v>72000</v>
      </c>
      <c r="N22" s="4">
        <v>72000</v>
      </c>
      <c r="O22" s="1" t="s">
        <v>314</v>
      </c>
      <c r="P22" s="1" t="s">
        <v>386</v>
      </c>
      <c r="Q22" s="1" t="str">
        <f>VLOOKUP(A22,'TESTE 1 (1)'!A:A,1,0)</f>
        <v>19CT0020</v>
      </c>
    </row>
    <row r="23" spans="1:17" ht="15.75" customHeight="1" x14ac:dyDescent="0.25">
      <c r="A23" s="1" t="s">
        <v>147</v>
      </c>
      <c r="B23" s="1" t="s">
        <v>387</v>
      </c>
      <c r="C23" s="1" t="s">
        <v>388</v>
      </c>
      <c r="D23" s="1" t="s">
        <v>307</v>
      </c>
      <c r="E23" s="2">
        <v>43496</v>
      </c>
      <c r="F23" s="2">
        <v>43556</v>
      </c>
      <c r="G23" s="2">
        <v>43922</v>
      </c>
      <c r="H23" s="2">
        <v>44287</v>
      </c>
      <c r="K23" s="1" t="s">
        <v>389</v>
      </c>
      <c r="L23" s="1">
        <v>1146642019</v>
      </c>
      <c r="M23" s="4">
        <v>61939.9</v>
      </c>
      <c r="N23" s="4">
        <v>127202.84</v>
      </c>
      <c r="O23" s="1" t="s">
        <v>314</v>
      </c>
      <c r="Q23" s="1" t="str">
        <f>VLOOKUP(A23,'TESTE 1 (1)'!A:A,1,0)</f>
        <v>19CT0006</v>
      </c>
    </row>
    <row r="24" spans="1:17" ht="15.75" customHeight="1" x14ac:dyDescent="0.25">
      <c r="A24" s="1" t="s">
        <v>269</v>
      </c>
      <c r="B24" s="1" t="s">
        <v>390</v>
      </c>
      <c r="C24" s="1" t="s">
        <v>391</v>
      </c>
      <c r="D24" s="1" t="s">
        <v>307</v>
      </c>
      <c r="E24" s="2">
        <v>44047</v>
      </c>
      <c r="F24" s="2">
        <v>44088</v>
      </c>
      <c r="G24" s="2">
        <v>44453</v>
      </c>
      <c r="H24" s="2">
        <v>44453</v>
      </c>
      <c r="K24" s="1" t="s">
        <v>392</v>
      </c>
      <c r="L24" s="1" t="s">
        <v>393</v>
      </c>
      <c r="M24" s="4">
        <v>11797.06</v>
      </c>
      <c r="N24" s="4">
        <v>11797.06</v>
      </c>
      <c r="O24" s="1" t="s">
        <v>314</v>
      </c>
      <c r="P24" s="1" t="s">
        <v>375</v>
      </c>
      <c r="Q24" s="1" t="str">
        <f>VLOOKUP(A24,'TESTE 1 (1)'!A:A,1,0)</f>
        <v>20CT0030</v>
      </c>
    </row>
    <row r="25" spans="1:17" ht="15.75" customHeight="1" x14ac:dyDescent="0.25">
      <c r="A25" s="1" t="s">
        <v>394</v>
      </c>
      <c r="B25" s="1" t="s">
        <v>395</v>
      </c>
      <c r="C25" s="1" t="s">
        <v>396</v>
      </c>
      <c r="D25" s="1" t="s">
        <v>307</v>
      </c>
      <c r="E25" s="2">
        <v>43922</v>
      </c>
      <c r="F25" s="2">
        <v>43923</v>
      </c>
      <c r="G25" s="2">
        <v>44288</v>
      </c>
      <c r="H25" s="2">
        <v>44288</v>
      </c>
      <c r="K25" s="1" t="s">
        <v>397</v>
      </c>
      <c r="L25" s="1" t="s">
        <v>398</v>
      </c>
      <c r="M25" s="4">
        <v>137204.85</v>
      </c>
      <c r="N25" s="4">
        <v>137204.85</v>
      </c>
      <c r="O25" s="1" t="s">
        <v>309</v>
      </c>
      <c r="P25" s="1" t="s">
        <v>399</v>
      </c>
      <c r="Q25" s="1" t="e">
        <f>VLOOKUP(A25,'TESTE 1 (1)'!A:A,1,0)</f>
        <v>#N/A</v>
      </c>
    </row>
    <row r="26" spans="1:17" ht="15.75" customHeight="1" x14ac:dyDescent="0.25">
      <c r="A26" s="1" t="s">
        <v>33</v>
      </c>
      <c r="B26" s="1" t="s">
        <v>400</v>
      </c>
      <c r="C26" s="1" t="s">
        <v>401</v>
      </c>
      <c r="D26" s="1" t="s">
        <v>307</v>
      </c>
      <c r="E26" s="2">
        <v>44068</v>
      </c>
      <c r="F26" s="2">
        <v>44075</v>
      </c>
      <c r="G26" s="2">
        <v>44440</v>
      </c>
      <c r="H26" s="2">
        <v>44440</v>
      </c>
      <c r="K26" s="1" t="s">
        <v>402</v>
      </c>
      <c r="L26" s="1" t="s">
        <v>403</v>
      </c>
      <c r="M26" s="4">
        <v>189070</v>
      </c>
      <c r="N26" s="4">
        <v>189070</v>
      </c>
      <c r="O26" s="1" t="s">
        <v>314</v>
      </c>
      <c r="P26" s="1" t="s">
        <v>404</v>
      </c>
      <c r="Q26" s="1" t="str">
        <f>VLOOKUP(A26,'TESTE 1 (1)'!A:A,1,0)</f>
        <v>20CT0035</v>
      </c>
    </row>
    <row r="27" spans="1:17" ht="15.75" customHeight="1" x14ac:dyDescent="0.25">
      <c r="A27" s="1" t="s">
        <v>405</v>
      </c>
      <c r="B27" s="1" t="s">
        <v>406</v>
      </c>
      <c r="C27" s="1" t="s">
        <v>407</v>
      </c>
      <c r="D27" s="1" t="s">
        <v>307</v>
      </c>
      <c r="E27" s="2">
        <v>43794</v>
      </c>
      <c r="F27" s="2">
        <v>43794</v>
      </c>
      <c r="G27" s="2">
        <v>45621</v>
      </c>
      <c r="H27" s="2">
        <v>45656</v>
      </c>
      <c r="I27" s="2">
        <v>43829</v>
      </c>
      <c r="K27" s="1" t="s">
        <v>408</v>
      </c>
      <c r="L27" s="1">
        <v>15595272019</v>
      </c>
      <c r="M27" s="4">
        <v>335674.09</v>
      </c>
      <c r="N27" s="4">
        <v>335674.09</v>
      </c>
      <c r="O27" s="1" t="s">
        <v>309</v>
      </c>
      <c r="P27" s="1" t="s">
        <v>409</v>
      </c>
      <c r="Q27" s="1" t="e">
        <f>VLOOKUP(A27,'TESTE 1 (1)'!A:A,1,0)</f>
        <v>#N/A</v>
      </c>
    </row>
    <row r="28" spans="1:17" ht="15.75" customHeight="1" x14ac:dyDescent="0.25">
      <c r="A28" s="1" t="s">
        <v>145</v>
      </c>
      <c r="B28" s="1" t="s">
        <v>410</v>
      </c>
      <c r="C28" s="1" t="s">
        <v>411</v>
      </c>
      <c r="D28" s="1" t="s">
        <v>307</v>
      </c>
      <c r="E28" s="2">
        <v>43909</v>
      </c>
      <c r="F28" s="2">
        <v>43917</v>
      </c>
      <c r="G28" s="2">
        <v>44282</v>
      </c>
      <c r="H28" s="2">
        <v>44282</v>
      </c>
      <c r="K28" s="1" t="s">
        <v>412</v>
      </c>
      <c r="L28" s="1" t="s">
        <v>413</v>
      </c>
      <c r="M28" s="4">
        <v>5997</v>
      </c>
      <c r="N28" s="4">
        <v>5997</v>
      </c>
      <c r="O28" s="1" t="s">
        <v>314</v>
      </c>
      <c r="P28" s="1" t="s">
        <v>414</v>
      </c>
      <c r="Q28" s="1" t="str">
        <f>VLOOKUP(A28,'TESTE 1 (1)'!A:A,1,0)</f>
        <v>20CT0010</v>
      </c>
    </row>
    <row r="29" spans="1:17" ht="15.75" customHeight="1" x14ac:dyDescent="0.25">
      <c r="A29" s="1" t="s">
        <v>161</v>
      </c>
      <c r="B29" s="1" t="s">
        <v>415</v>
      </c>
      <c r="C29" s="1" t="s">
        <v>416</v>
      </c>
      <c r="D29" s="1" t="s">
        <v>307</v>
      </c>
      <c r="E29" s="2">
        <v>42578</v>
      </c>
      <c r="F29" s="2">
        <v>42555</v>
      </c>
      <c r="G29" s="2">
        <v>44381</v>
      </c>
      <c r="H29" s="2">
        <v>44381</v>
      </c>
      <c r="K29" s="1" t="s">
        <v>417</v>
      </c>
      <c r="L29" s="1" t="s">
        <v>418</v>
      </c>
      <c r="M29" s="4">
        <v>66000</v>
      </c>
      <c r="N29" s="4">
        <v>66000</v>
      </c>
      <c r="O29" s="1" t="s">
        <v>314</v>
      </c>
      <c r="P29" s="1" t="s">
        <v>419</v>
      </c>
      <c r="Q29" s="1" t="str">
        <f>VLOOKUP(A29,'TESTE 1 (1)'!A:A,1,0)</f>
        <v>16CT0022</v>
      </c>
    </row>
    <row r="30" spans="1:17" ht="15.75" customHeight="1" x14ac:dyDescent="0.25">
      <c r="A30" s="1" t="s">
        <v>420</v>
      </c>
      <c r="B30" s="1" t="s">
        <v>421</v>
      </c>
      <c r="C30" s="1" t="s">
        <v>422</v>
      </c>
      <c r="D30" s="1" t="s">
        <v>307</v>
      </c>
      <c r="E30" s="2">
        <v>44089</v>
      </c>
      <c r="F30" s="2">
        <v>44089</v>
      </c>
      <c r="G30" s="2">
        <v>44211</v>
      </c>
      <c r="H30" s="2">
        <v>44211</v>
      </c>
      <c r="K30" s="1" t="s">
        <v>423</v>
      </c>
      <c r="L30" s="1" t="s">
        <v>424</v>
      </c>
      <c r="M30" s="4">
        <v>9360</v>
      </c>
      <c r="N30" s="4">
        <v>9360</v>
      </c>
      <c r="O30" s="1" t="s">
        <v>309</v>
      </c>
      <c r="Q30" s="1" t="e">
        <f>VLOOKUP(A30,'TESTE 1 (1)'!A:A,1,0)</f>
        <v>#N/A</v>
      </c>
    </row>
    <row r="31" spans="1:17" ht="15.75" customHeight="1" x14ac:dyDescent="0.25">
      <c r="A31" s="1" t="s">
        <v>65</v>
      </c>
      <c r="B31" s="1" t="s">
        <v>425</v>
      </c>
      <c r="C31" s="1" t="s">
        <v>426</v>
      </c>
      <c r="D31" s="1" t="s">
        <v>307</v>
      </c>
      <c r="E31" s="2">
        <v>44127</v>
      </c>
      <c r="F31" s="2">
        <v>44127</v>
      </c>
      <c r="G31" s="2">
        <v>44492</v>
      </c>
      <c r="H31" s="2">
        <v>44492</v>
      </c>
      <c r="K31" s="1" t="s">
        <v>427</v>
      </c>
      <c r="L31" s="1" t="s">
        <v>428</v>
      </c>
      <c r="M31" s="4">
        <v>12538.8</v>
      </c>
      <c r="N31" s="4">
        <v>12538.8</v>
      </c>
      <c r="O31" s="1" t="s">
        <v>314</v>
      </c>
      <c r="P31" s="1" t="s">
        <v>429</v>
      </c>
      <c r="Q31" s="1" t="str">
        <f>VLOOKUP(A31,'TESTE 1 (1)'!A:A,1,0)</f>
        <v>20CT0078</v>
      </c>
    </row>
    <row r="32" spans="1:17" ht="15.75" customHeight="1" x14ac:dyDescent="0.25">
      <c r="A32" s="1" t="s">
        <v>430</v>
      </c>
      <c r="B32" s="1" t="s">
        <v>431</v>
      </c>
      <c r="C32" s="1" t="s">
        <v>432</v>
      </c>
      <c r="D32" s="1" t="s">
        <v>307</v>
      </c>
      <c r="E32" s="2">
        <v>43403</v>
      </c>
      <c r="F32" s="2">
        <v>43403</v>
      </c>
      <c r="G32" s="2">
        <v>45229</v>
      </c>
      <c r="H32" s="2">
        <v>45229</v>
      </c>
      <c r="K32" s="1" t="s">
        <v>433</v>
      </c>
      <c r="L32" s="1">
        <v>12197092018</v>
      </c>
      <c r="M32" s="4">
        <v>371880</v>
      </c>
      <c r="N32" s="4">
        <v>371880</v>
      </c>
      <c r="O32" s="1" t="s">
        <v>309</v>
      </c>
      <c r="Q32" s="1" t="e">
        <f>VLOOKUP(A32,'TESTE 1 (1)'!A:A,1,0)</f>
        <v>#N/A</v>
      </c>
    </row>
    <row r="33" spans="1:17" ht="15.75" customHeight="1" x14ac:dyDescent="0.25">
      <c r="A33" s="1" t="s">
        <v>267</v>
      </c>
      <c r="B33" s="1" t="s">
        <v>434</v>
      </c>
      <c r="C33" s="1" t="s">
        <v>435</v>
      </c>
      <c r="D33" s="1" t="s">
        <v>307</v>
      </c>
      <c r="E33" s="2">
        <v>44047</v>
      </c>
      <c r="F33" s="2">
        <v>44050</v>
      </c>
      <c r="G33" s="2">
        <v>44415</v>
      </c>
      <c r="H33" s="2">
        <v>44415</v>
      </c>
      <c r="K33" s="1" t="s">
        <v>436</v>
      </c>
      <c r="L33" s="1" t="s">
        <v>437</v>
      </c>
      <c r="M33" s="4">
        <v>64019.73</v>
      </c>
      <c r="N33" s="4">
        <v>64019.73</v>
      </c>
      <c r="O33" s="1" t="s">
        <v>314</v>
      </c>
      <c r="P33" s="1" t="s">
        <v>438</v>
      </c>
      <c r="Q33" s="1" t="str">
        <f>VLOOKUP(A33,'TESTE 1 (1)'!A:A,1,0)</f>
        <v>20CT0028</v>
      </c>
    </row>
    <row r="34" spans="1:17" ht="15.75" customHeight="1" x14ac:dyDescent="0.25">
      <c r="A34" s="1" t="s">
        <v>439</v>
      </c>
      <c r="B34" s="1" t="s">
        <v>434</v>
      </c>
      <c r="C34" s="1" t="s">
        <v>435</v>
      </c>
      <c r="D34" s="1" t="s">
        <v>307</v>
      </c>
      <c r="E34" s="2">
        <v>43976</v>
      </c>
      <c r="F34" s="2">
        <v>44013</v>
      </c>
      <c r="G34" s="2">
        <v>44197</v>
      </c>
      <c r="H34" s="2">
        <v>44197</v>
      </c>
      <c r="K34" s="1" t="s">
        <v>440</v>
      </c>
      <c r="L34" s="1" t="s">
        <v>441</v>
      </c>
      <c r="M34" s="4">
        <v>150811.81</v>
      </c>
      <c r="N34" s="4">
        <v>161229.65</v>
      </c>
      <c r="O34" s="1" t="s">
        <v>309</v>
      </c>
      <c r="P34" s="1" t="s">
        <v>442</v>
      </c>
      <c r="Q34" s="1" t="e">
        <f>VLOOKUP(A34,'TESTE 1 (1)'!A:A,1,0)</f>
        <v>#N/A</v>
      </c>
    </row>
    <row r="35" spans="1:17" ht="15.75" customHeight="1" x14ac:dyDescent="0.25">
      <c r="A35" s="1" t="s">
        <v>30</v>
      </c>
      <c r="B35" s="1" t="s">
        <v>443</v>
      </c>
      <c r="C35" s="1" t="s">
        <v>444</v>
      </c>
      <c r="D35" s="1" t="s">
        <v>307</v>
      </c>
      <c r="E35" s="2">
        <v>44109</v>
      </c>
      <c r="F35" s="2">
        <v>44109</v>
      </c>
      <c r="G35" s="2">
        <v>45935</v>
      </c>
      <c r="H35" s="2">
        <v>45935</v>
      </c>
      <c r="K35" s="1" t="s">
        <v>445</v>
      </c>
      <c r="L35" s="1" t="s">
        <v>446</v>
      </c>
      <c r="M35" s="4">
        <v>48000</v>
      </c>
      <c r="N35" s="4">
        <v>48000</v>
      </c>
      <c r="O35" s="1" t="s">
        <v>314</v>
      </c>
      <c r="Q35" s="1" t="str">
        <f>VLOOKUP(A35,'TESTE 1 (1)'!A:A,1,0)</f>
        <v>20CT0062</v>
      </c>
    </row>
    <row r="36" spans="1:17" ht="15.75" customHeight="1" x14ac:dyDescent="0.25">
      <c r="A36" s="1" t="s">
        <v>173</v>
      </c>
      <c r="B36" s="1" t="s">
        <v>447</v>
      </c>
      <c r="C36" s="1" t="s">
        <v>448</v>
      </c>
      <c r="D36" s="1" t="s">
        <v>307</v>
      </c>
      <c r="E36" s="2">
        <v>42614</v>
      </c>
      <c r="F36" s="2">
        <v>42619</v>
      </c>
      <c r="G36" s="2">
        <v>44445</v>
      </c>
      <c r="H36" s="2">
        <v>44445</v>
      </c>
      <c r="K36" s="1" t="s">
        <v>449</v>
      </c>
      <c r="L36" s="1">
        <v>18322016</v>
      </c>
      <c r="M36" s="4">
        <v>50448.6</v>
      </c>
      <c r="N36" s="4">
        <v>50448.6</v>
      </c>
      <c r="O36" s="1" t="s">
        <v>314</v>
      </c>
      <c r="P36" s="1" t="s">
        <v>450</v>
      </c>
      <c r="Q36" s="1" t="str">
        <f>VLOOKUP(A36,'TESTE 1 (1)'!A:A,1,0)</f>
        <v>16CT0054</v>
      </c>
    </row>
    <row r="37" spans="1:17" ht="15.75" customHeight="1" x14ac:dyDescent="0.25">
      <c r="A37" s="1" t="s">
        <v>451</v>
      </c>
      <c r="B37" s="1" t="s">
        <v>452</v>
      </c>
      <c r="C37" s="1" t="s">
        <v>453</v>
      </c>
      <c r="D37" s="1" t="s">
        <v>307</v>
      </c>
      <c r="E37" s="2">
        <v>43987</v>
      </c>
      <c r="F37" s="2">
        <v>44013</v>
      </c>
      <c r="G37" s="2">
        <v>44197</v>
      </c>
      <c r="H37" s="2">
        <v>44197</v>
      </c>
      <c r="K37" s="1" t="s">
        <v>454</v>
      </c>
      <c r="L37" s="1" t="s">
        <v>455</v>
      </c>
      <c r="M37" s="4">
        <v>125491.82</v>
      </c>
      <c r="N37" s="4">
        <v>130716.06</v>
      </c>
      <c r="O37" s="1" t="s">
        <v>314</v>
      </c>
      <c r="P37" s="1" t="s">
        <v>404</v>
      </c>
      <c r="Q37" s="1" t="e">
        <f>VLOOKUP(A37,'TESTE 1 (1)'!A:A,1,0)</f>
        <v>#N/A</v>
      </c>
    </row>
    <row r="38" spans="1:17" ht="15.75" customHeight="1" x14ac:dyDescent="0.25">
      <c r="A38" s="1" t="s">
        <v>170</v>
      </c>
      <c r="B38" s="1" t="s">
        <v>456</v>
      </c>
      <c r="C38" s="1" t="s">
        <v>457</v>
      </c>
      <c r="D38" s="1" t="s">
        <v>307</v>
      </c>
      <c r="E38" s="2">
        <v>42521</v>
      </c>
      <c r="F38" s="2">
        <v>42583</v>
      </c>
      <c r="G38" s="2">
        <v>44409</v>
      </c>
      <c r="H38" s="2">
        <v>44409</v>
      </c>
      <c r="K38" s="1" t="s">
        <v>458</v>
      </c>
      <c r="L38" s="1">
        <v>9272016</v>
      </c>
      <c r="M38" s="4">
        <v>78000</v>
      </c>
      <c r="N38" s="4">
        <v>78000</v>
      </c>
      <c r="O38" s="1" t="s">
        <v>314</v>
      </c>
      <c r="P38" s="1" t="s">
        <v>459</v>
      </c>
      <c r="Q38" s="1" t="str">
        <f>VLOOKUP(A38,'TESTE 1 (1)'!A:A,1,0)</f>
        <v>16CT0010</v>
      </c>
    </row>
    <row r="39" spans="1:17" ht="15.75" customHeight="1" x14ac:dyDescent="0.25">
      <c r="A39" s="1" t="s">
        <v>460</v>
      </c>
      <c r="B39" s="1" t="s">
        <v>461</v>
      </c>
      <c r="C39" s="1" t="s">
        <v>462</v>
      </c>
      <c r="D39" s="1" t="s">
        <v>307</v>
      </c>
      <c r="E39" s="2">
        <v>43707</v>
      </c>
      <c r="F39" s="2">
        <v>43812</v>
      </c>
      <c r="G39" s="2">
        <v>44178</v>
      </c>
      <c r="H39" s="2">
        <v>44178</v>
      </c>
      <c r="K39" s="1" t="s">
        <v>463</v>
      </c>
      <c r="L39" s="1">
        <v>1062562019</v>
      </c>
      <c r="M39" s="4">
        <v>214900</v>
      </c>
      <c r="N39" s="4">
        <v>214900</v>
      </c>
      <c r="O39" s="1" t="s">
        <v>309</v>
      </c>
      <c r="P39" s="1" t="s">
        <v>464</v>
      </c>
      <c r="Q39" s="1" t="e">
        <f>VLOOKUP(A39,'TESTE 1 (1)'!A:A,1,0)</f>
        <v>#N/A</v>
      </c>
    </row>
    <row r="40" spans="1:17" ht="15.75" customHeight="1" x14ac:dyDescent="0.25">
      <c r="A40" s="1" t="s">
        <v>116</v>
      </c>
      <c r="B40" s="1" t="s">
        <v>465</v>
      </c>
      <c r="C40" s="1" t="s">
        <v>466</v>
      </c>
      <c r="D40" s="1" t="s">
        <v>307</v>
      </c>
      <c r="E40" s="2">
        <v>42359</v>
      </c>
      <c r="F40" s="2">
        <v>42359</v>
      </c>
      <c r="G40" s="2">
        <v>44186</v>
      </c>
      <c r="H40" s="2">
        <v>44186</v>
      </c>
      <c r="K40" s="1" t="s">
        <v>467</v>
      </c>
      <c r="L40" s="1">
        <v>27562015</v>
      </c>
      <c r="M40" s="4">
        <v>64569.599999999999</v>
      </c>
      <c r="N40" s="4">
        <v>71467.47</v>
      </c>
      <c r="O40" s="1" t="s">
        <v>314</v>
      </c>
      <c r="P40" s="1" t="s">
        <v>468</v>
      </c>
      <c r="Q40" s="1" t="str">
        <f>VLOOKUP(A40,'TESTE 1 (1)'!A:A,1,0)</f>
        <v>15CT0038</v>
      </c>
    </row>
    <row r="41" spans="1:17" ht="15.75" customHeight="1" x14ac:dyDescent="0.25">
      <c r="A41" s="1" t="s">
        <v>469</v>
      </c>
      <c r="B41" s="1" t="s">
        <v>470</v>
      </c>
      <c r="C41" s="1" t="s">
        <v>471</v>
      </c>
      <c r="D41" s="1" t="s">
        <v>307</v>
      </c>
      <c r="E41" s="2">
        <v>43200</v>
      </c>
      <c r="F41" s="2">
        <v>43200</v>
      </c>
      <c r="G41" s="2">
        <v>45026</v>
      </c>
      <c r="H41" s="2">
        <v>45026</v>
      </c>
      <c r="K41" s="1" t="s">
        <v>472</v>
      </c>
      <c r="L41" s="1">
        <v>4342018</v>
      </c>
      <c r="M41" s="4">
        <v>341400</v>
      </c>
      <c r="N41" s="4">
        <v>341400</v>
      </c>
      <c r="O41" s="1" t="s">
        <v>309</v>
      </c>
      <c r="Q41" s="1" t="e">
        <f>VLOOKUP(A41,'TESTE 1 (1)'!A:A,1,0)</f>
        <v>#N/A</v>
      </c>
    </row>
    <row r="42" spans="1:17" ht="15.75" customHeight="1" x14ac:dyDescent="0.25">
      <c r="A42" s="1" t="s">
        <v>473</v>
      </c>
      <c r="B42" s="1" t="s">
        <v>474</v>
      </c>
      <c r="C42" s="1" t="s">
        <v>475</v>
      </c>
      <c r="D42" s="1" t="s">
        <v>307</v>
      </c>
      <c r="E42" s="2">
        <v>44111</v>
      </c>
      <c r="F42" s="2">
        <v>44112</v>
      </c>
      <c r="G42" s="2">
        <v>44477</v>
      </c>
      <c r="H42" s="2">
        <v>44477</v>
      </c>
      <c r="K42" s="1" t="s">
        <v>476</v>
      </c>
      <c r="L42" s="1" t="s">
        <v>477</v>
      </c>
      <c r="M42" s="4">
        <v>10350</v>
      </c>
      <c r="N42" s="4">
        <v>10350</v>
      </c>
      <c r="O42" s="1" t="s">
        <v>309</v>
      </c>
      <c r="Q42" s="1" t="e">
        <f>VLOOKUP(A42,'TESTE 1 (1)'!A:A,1,0)</f>
        <v>#N/A</v>
      </c>
    </row>
    <row r="43" spans="1:17" ht="15.75" customHeight="1" x14ac:dyDescent="0.25">
      <c r="A43" s="1" t="s">
        <v>478</v>
      </c>
      <c r="B43" s="1" t="s">
        <v>479</v>
      </c>
      <c r="C43" s="1" t="s">
        <v>480</v>
      </c>
      <c r="D43" s="1" t="s">
        <v>307</v>
      </c>
      <c r="E43" s="2">
        <v>42592</v>
      </c>
      <c r="F43" s="2">
        <v>42592</v>
      </c>
      <c r="G43" s="2">
        <v>44418</v>
      </c>
      <c r="H43" s="2">
        <v>44418</v>
      </c>
      <c r="K43" s="1" t="s">
        <v>481</v>
      </c>
      <c r="L43" s="1">
        <v>17942016</v>
      </c>
      <c r="M43" s="4">
        <v>79606.8</v>
      </c>
      <c r="N43" s="4">
        <v>87099.04</v>
      </c>
      <c r="O43" s="1" t="s">
        <v>314</v>
      </c>
      <c r="Q43" s="1" t="e">
        <f>VLOOKUP(A43,'TESTE 1 (1)'!A:A,1,0)</f>
        <v>#N/A</v>
      </c>
    </row>
    <row r="44" spans="1:17" ht="15.75" customHeight="1" x14ac:dyDescent="0.25">
      <c r="A44" s="1" t="s">
        <v>179</v>
      </c>
      <c r="B44" s="1" t="s">
        <v>482</v>
      </c>
      <c r="C44" s="1" t="s">
        <v>483</v>
      </c>
      <c r="D44" s="1" t="s">
        <v>307</v>
      </c>
      <c r="E44" s="2">
        <v>42873</v>
      </c>
      <c r="F44" s="2">
        <v>42877</v>
      </c>
      <c r="G44" s="2">
        <v>44703</v>
      </c>
      <c r="H44" s="2">
        <v>44703</v>
      </c>
      <c r="K44" s="1" t="s">
        <v>484</v>
      </c>
      <c r="L44" s="1">
        <v>5912017</v>
      </c>
      <c r="M44" s="4">
        <v>71520</v>
      </c>
      <c r="N44" s="4">
        <v>74760.789999999994</v>
      </c>
      <c r="O44" s="1" t="s">
        <v>314</v>
      </c>
      <c r="P44" s="1" t="s">
        <v>485</v>
      </c>
      <c r="Q44" s="1" t="str">
        <f>VLOOKUP(A44,'TESTE 1 (1)'!A:A,1,0)</f>
        <v>17CT0018</v>
      </c>
    </row>
    <row r="45" spans="1:17" ht="15.75" customHeight="1" x14ac:dyDescent="0.25">
      <c r="A45" s="1" t="s">
        <v>199</v>
      </c>
      <c r="B45" s="1" t="s">
        <v>486</v>
      </c>
      <c r="C45" s="1" t="s">
        <v>487</v>
      </c>
      <c r="D45" s="1" t="s">
        <v>307</v>
      </c>
      <c r="E45" s="2">
        <v>43116</v>
      </c>
      <c r="F45" s="2">
        <v>43118</v>
      </c>
      <c r="G45" s="2">
        <v>44944</v>
      </c>
      <c r="H45" s="2">
        <v>44944</v>
      </c>
      <c r="K45" s="1" t="s">
        <v>488</v>
      </c>
      <c r="L45" s="1">
        <v>25482017</v>
      </c>
      <c r="M45" s="4">
        <v>66000</v>
      </c>
      <c r="N45" s="4">
        <v>68127.520000000004</v>
      </c>
      <c r="O45" s="1" t="s">
        <v>314</v>
      </c>
      <c r="P45" s="1" t="s">
        <v>489</v>
      </c>
      <c r="Q45" s="1" t="str">
        <f>VLOOKUP(A45,'TESTE 1 (1)'!A:A,1,0)</f>
        <v>18CT0001</v>
      </c>
    </row>
    <row r="46" spans="1:17" ht="15.75" customHeight="1" x14ac:dyDescent="0.25">
      <c r="A46" s="1" t="s">
        <v>185</v>
      </c>
      <c r="B46" s="1" t="s">
        <v>490</v>
      </c>
      <c r="C46" s="1" t="s">
        <v>491</v>
      </c>
      <c r="D46" s="1" t="s">
        <v>307</v>
      </c>
      <c r="E46" s="2">
        <v>42940</v>
      </c>
      <c r="F46" s="2">
        <v>42969</v>
      </c>
      <c r="G46" s="2">
        <v>44795</v>
      </c>
      <c r="H46" s="2">
        <v>44795</v>
      </c>
      <c r="K46" s="1" t="s">
        <v>492</v>
      </c>
      <c r="L46" s="1">
        <v>13642017</v>
      </c>
      <c r="M46" s="4">
        <v>68728.2</v>
      </c>
      <c r="N46" s="4">
        <v>68728.2</v>
      </c>
      <c r="O46" s="1" t="s">
        <v>314</v>
      </c>
      <c r="P46" s="1" t="s">
        <v>493</v>
      </c>
      <c r="Q46" s="1" t="str">
        <f>VLOOKUP(A46,'TESTE 1 (1)'!A:A,1,0)</f>
        <v>17CT0028</v>
      </c>
    </row>
    <row r="47" spans="1:17" ht="15.75" customHeight="1" x14ac:dyDescent="0.25">
      <c r="A47" s="1" t="s">
        <v>182</v>
      </c>
      <c r="B47" s="1" t="s">
        <v>494</v>
      </c>
      <c r="C47" s="1" t="s">
        <v>495</v>
      </c>
      <c r="D47" s="1" t="s">
        <v>307</v>
      </c>
      <c r="E47" s="2">
        <v>42927</v>
      </c>
      <c r="F47" s="2">
        <v>42945</v>
      </c>
      <c r="G47" s="2">
        <v>44771</v>
      </c>
      <c r="H47" s="2">
        <v>44771</v>
      </c>
      <c r="K47" s="1" t="s">
        <v>496</v>
      </c>
      <c r="L47" s="1">
        <v>11272017</v>
      </c>
      <c r="M47" s="4">
        <v>56220</v>
      </c>
      <c r="N47" s="4">
        <v>56220</v>
      </c>
      <c r="O47" s="1" t="s">
        <v>314</v>
      </c>
      <c r="P47" s="1" t="s">
        <v>497</v>
      </c>
      <c r="Q47" s="1" t="str">
        <f>VLOOKUP(A47,'TESTE 1 (1)'!A:A,1,0)</f>
        <v>17CT0022</v>
      </c>
    </row>
    <row r="48" spans="1:17" ht="15.75" customHeight="1" x14ac:dyDescent="0.25">
      <c r="A48" s="1" t="s">
        <v>80</v>
      </c>
      <c r="B48" s="1" t="s">
        <v>498</v>
      </c>
      <c r="C48" s="1" t="s">
        <v>499</v>
      </c>
      <c r="D48" s="1" t="s">
        <v>307</v>
      </c>
      <c r="E48" s="2">
        <v>42285</v>
      </c>
      <c r="F48" s="2">
        <v>42285</v>
      </c>
      <c r="G48" s="2">
        <v>44112</v>
      </c>
      <c r="H48" s="2">
        <v>45938</v>
      </c>
      <c r="K48" s="1" t="s">
        <v>500</v>
      </c>
      <c r="L48" s="1" t="s">
        <v>501</v>
      </c>
      <c r="M48" s="4">
        <v>65160</v>
      </c>
      <c r="N48" s="4">
        <v>69413.399999999994</v>
      </c>
      <c r="O48" s="1" t="s">
        <v>309</v>
      </c>
      <c r="P48" s="1" t="s">
        <v>502</v>
      </c>
      <c r="Q48" s="1" t="str">
        <f>VLOOKUP(A48,'TESTE 1 (1)'!A:A,1,0)</f>
        <v>15CT0030</v>
      </c>
    </row>
    <row r="49" spans="1:17" ht="15.75" customHeight="1" x14ac:dyDescent="0.25">
      <c r="A49" s="1" t="s">
        <v>222</v>
      </c>
      <c r="B49" s="1" t="s">
        <v>503</v>
      </c>
      <c r="C49" s="1" t="s">
        <v>504</v>
      </c>
      <c r="D49" s="1" t="s">
        <v>307</v>
      </c>
      <c r="E49" s="2">
        <v>43321</v>
      </c>
      <c r="F49" s="2">
        <v>43310</v>
      </c>
      <c r="G49" s="2">
        <v>45136</v>
      </c>
      <c r="H49" s="2">
        <v>45136</v>
      </c>
      <c r="K49" s="1" t="s">
        <v>505</v>
      </c>
      <c r="L49" s="1">
        <v>5089262018</v>
      </c>
      <c r="M49" s="4">
        <v>95757.6</v>
      </c>
      <c r="N49" s="4">
        <v>95757.6</v>
      </c>
      <c r="O49" s="1" t="s">
        <v>314</v>
      </c>
      <c r="P49" s="1" t="s">
        <v>506</v>
      </c>
      <c r="Q49" s="1" t="str">
        <f>VLOOKUP(A49,'TESTE 1 (1)'!A:A,1,0)</f>
        <v>18CT0036</v>
      </c>
    </row>
    <row r="50" spans="1:17" ht="15.75" customHeight="1" x14ac:dyDescent="0.25">
      <c r="A50" s="1" t="s">
        <v>507</v>
      </c>
      <c r="B50" s="1" t="s">
        <v>508</v>
      </c>
      <c r="C50" s="1" t="s">
        <v>509</v>
      </c>
      <c r="D50" s="1" t="s">
        <v>307</v>
      </c>
      <c r="E50" s="2">
        <v>43690</v>
      </c>
      <c r="F50" s="2">
        <v>43691</v>
      </c>
      <c r="G50" s="2">
        <v>44241</v>
      </c>
      <c r="H50" s="2">
        <v>44584</v>
      </c>
      <c r="I50" s="2">
        <v>44035</v>
      </c>
      <c r="K50" s="1" t="s">
        <v>510</v>
      </c>
      <c r="L50" s="1">
        <v>13259842019</v>
      </c>
      <c r="M50" s="4">
        <v>62700</v>
      </c>
      <c r="N50" s="4">
        <v>62700</v>
      </c>
      <c r="O50" s="1" t="s">
        <v>309</v>
      </c>
      <c r="P50" s="1" t="s">
        <v>511</v>
      </c>
      <c r="Q50" s="1" t="e">
        <f>VLOOKUP(A50,'TESTE 1 (1)'!A:A,1,0)</f>
        <v>#N/A</v>
      </c>
    </row>
    <row r="51" spans="1:17" ht="15.75" customHeight="1" x14ac:dyDescent="0.25">
      <c r="A51" s="1" t="s">
        <v>512</v>
      </c>
      <c r="B51" s="1" t="s">
        <v>513</v>
      </c>
      <c r="C51" s="1" t="s">
        <v>514</v>
      </c>
      <c r="D51" s="1" t="s">
        <v>307</v>
      </c>
      <c r="E51" s="2">
        <v>43845</v>
      </c>
      <c r="F51" s="2">
        <v>43845</v>
      </c>
      <c r="G51" s="2">
        <v>44211</v>
      </c>
      <c r="H51" s="2">
        <v>44211</v>
      </c>
      <c r="K51" s="1" t="s">
        <v>515</v>
      </c>
      <c r="L51" s="1">
        <v>6150822019</v>
      </c>
      <c r="M51" s="4">
        <v>1920</v>
      </c>
      <c r="N51" s="4">
        <v>1920</v>
      </c>
      <c r="O51" s="1" t="s">
        <v>309</v>
      </c>
      <c r="P51" s="1" t="s">
        <v>516</v>
      </c>
      <c r="Q51" s="1" t="e">
        <f>VLOOKUP(A51,'TESTE 1 (1)'!A:A,1,0)</f>
        <v>#N/A</v>
      </c>
    </row>
    <row r="52" spans="1:17" ht="15.75" customHeight="1" x14ac:dyDescent="0.25">
      <c r="A52" s="1" t="s">
        <v>202</v>
      </c>
      <c r="B52" s="1" t="s">
        <v>517</v>
      </c>
      <c r="C52" s="1" t="s">
        <v>518</v>
      </c>
      <c r="D52" s="1" t="s">
        <v>307</v>
      </c>
      <c r="E52" s="2">
        <v>43131</v>
      </c>
      <c r="F52" s="2">
        <v>43136</v>
      </c>
      <c r="G52" s="2">
        <v>44962</v>
      </c>
      <c r="H52" s="2">
        <v>44962</v>
      </c>
      <c r="K52" s="1" t="s">
        <v>519</v>
      </c>
      <c r="L52" s="1">
        <v>712018</v>
      </c>
      <c r="M52" s="4">
        <v>90000</v>
      </c>
      <c r="N52" s="4">
        <v>90000</v>
      </c>
      <c r="O52" s="1" t="s">
        <v>314</v>
      </c>
      <c r="P52" s="1" t="s">
        <v>520</v>
      </c>
      <c r="Q52" s="1" t="str">
        <f>VLOOKUP(A52,'TESTE 1 (1)'!A:A,1,0)</f>
        <v>18CT0002</v>
      </c>
    </row>
    <row r="53" spans="1:17" ht="15.75" customHeight="1" x14ac:dyDescent="0.25">
      <c r="A53" s="1" t="s">
        <v>219</v>
      </c>
      <c r="B53" s="1" t="s">
        <v>521</v>
      </c>
      <c r="C53" s="1" t="s">
        <v>522</v>
      </c>
      <c r="D53" s="1" t="s">
        <v>307</v>
      </c>
      <c r="E53" s="2">
        <v>43285</v>
      </c>
      <c r="F53" s="2">
        <v>43305</v>
      </c>
      <c r="G53" s="2">
        <v>45131</v>
      </c>
      <c r="H53" s="2">
        <v>45131</v>
      </c>
      <c r="K53" s="1" t="s">
        <v>523</v>
      </c>
      <c r="L53" s="1" t="s">
        <v>524</v>
      </c>
      <c r="M53" s="4">
        <v>77217</v>
      </c>
      <c r="N53" s="4">
        <v>77217</v>
      </c>
      <c r="O53" s="1" t="s">
        <v>314</v>
      </c>
      <c r="P53" s="1" t="s">
        <v>525</v>
      </c>
      <c r="Q53" s="1" t="str">
        <f>VLOOKUP(A53,'TESTE 1 (1)'!A:A,1,0)</f>
        <v>18CT0029</v>
      </c>
    </row>
    <row r="54" spans="1:17" ht="15.75" customHeight="1" x14ac:dyDescent="0.25">
      <c r="A54" s="1" t="s">
        <v>526</v>
      </c>
      <c r="B54" s="1" t="s">
        <v>527</v>
      </c>
      <c r="C54" s="1" t="s">
        <v>528</v>
      </c>
      <c r="D54" s="1" t="s">
        <v>307</v>
      </c>
      <c r="E54" s="2">
        <v>44088</v>
      </c>
      <c r="F54" s="2">
        <v>44088</v>
      </c>
      <c r="G54" s="2">
        <v>44210</v>
      </c>
      <c r="H54" s="2">
        <v>44210</v>
      </c>
      <c r="K54" s="1" t="s">
        <v>529</v>
      </c>
      <c r="L54" s="1" t="s">
        <v>530</v>
      </c>
      <c r="M54" s="4">
        <v>6720</v>
      </c>
      <c r="N54" s="4">
        <v>6720</v>
      </c>
      <c r="O54" s="1" t="s">
        <v>309</v>
      </c>
      <c r="Q54" s="1" t="e">
        <f>VLOOKUP(A54,'TESTE 1 (1)'!A:A,1,0)</f>
        <v>#N/A</v>
      </c>
    </row>
    <row r="55" spans="1:17" ht="15.75" customHeight="1" x14ac:dyDescent="0.25">
      <c r="A55" s="1" t="s">
        <v>531</v>
      </c>
      <c r="B55" s="1" t="s">
        <v>527</v>
      </c>
      <c r="C55" s="1" t="s">
        <v>528</v>
      </c>
      <c r="D55" s="1" t="s">
        <v>307</v>
      </c>
      <c r="E55" s="2">
        <v>44088</v>
      </c>
      <c r="F55" s="2">
        <v>44088</v>
      </c>
      <c r="G55" s="2">
        <v>44210</v>
      </c>
      <c r="H55" s="2">
        <v>44210</v>
      </c>
      <c r="K55" s="1" t="s">
        <v>532</v>
      </c>
      <c r="L55" s="1" t="s">
        <v>533</v>
      </c>
      <c r="M55" s="4">
        <v>4096</v>
      </c>
      <c r="N55" s="4">
        <v>4096</v>
      </c>
      <c r="O55" s="1" t="s">
        <v>309</v>
      </c>
      <c r="Q55" s="1" t="e">
        <f>VLOOKUP(A55,'TESTE 1 (1)'!A:A,1,0)</f>
        <v>#N/A</v>
      </c>
    </row>
    <row r="56" spans="1:17" ht="15.75" customHeight="1" x14ac:dyDescent="0.25">
      <c r="A56" s="1" t="s">
        <v>534</v>
      </c>
      <c r="B56" s="1" t="s">
        <v>527</v>
      </c>
      <c r="C56" s="1" t="s">
        <v>528</v>
      </c>
      <c r="D56" s="1" t="s">
        <v>307</v>
      </c>
      <c r="E56" s="2">
        <v>44078</v>
      </c>
      <c r="F56" s="2">
        <v>44078</v>
      </c>
      <c r="G56" s="2">
        <v>44200</v>
      </c>
      <c r="H56" s="2">
        <v>44200</v>
      </c>
      <c r="K56" s="1" t="s">
        <v>535</v>
      </c>
      <c r="L56" s="1" t="s">
        <v>536</v>
      </c>
      <c r="M56" s="4">
        <v>18900</v>
      </c>
      <c r="N56" s="4">
        <v>18900</v>
      </c>
      <c r="O56" s="1" t="s">
        <v>309</v>
      </c>
      <c r="Q56" s="1" t="e">
        <f>VLOOKUP(A56,'TESTE 1 (1)'!A:A,1,0)</f>
        <v>#N/A</v>
      </c>
    </row>
    <row r="57" spans="1:17" ht="15.75" customHeight="1" x14ac:dyDescent="0.25">
      <c r="A57" s="1" t="s">
        <v>188</v>
      </c>
      <c r="B57" s="1" t="s">
        <v>537</v>
      </c>
      <c r="C57" s="1" t="s">
        <v>538</v>
      </c>
      <c r="D57" s="1" t="s">
        <v>307</v>
      </c>
      <c r="E57" s="2">
        <v>42998</v>
      </c>
      <c r="F57" s="2">
        <v>42984</v>
      </c>
      <c r="G57" s="2">
        <v>44810</v>
      </c>
      <c r="H57" s="2">
        <v>44810</v>
      </c>
      <c r="K57" s="1" t="s">
        <v>539</v>
      </c>
      <c r="L57" s="1">
        <v>18152017</v>
      </c>
      <c r="M57" s="4">
        <v>58569.599999999999</v>
      </c>
      <c r="N57" s="4">
        <v>58569.599999999999</v>
      </c>
      <c r="O57" s="1" t="s">
        <v>314</v>
      </c>
      <c r="P57" s="1" t="s">
        <v>540</v>
      </c>
      <c r="Q57" s="1" t="str">
        <f>VLOOKUP(A57,'TESTE 1 (1)'!A:A,1,0)</f>
        <v>17CT0038</v>
      </c>
    </row>
    <row r="58" spans="1:17" ht="15.75" customHeight="1" x14ac:dyDescent="0.25">
      <c r="A58" s="1" t="s">
        <v>264</v>
      </c>
      <c r="B58" s="1" t="s">
        <v>541</v>
      </c>
      <c r="C58" s="1" t="s">
        <v>542</v>
      </c>
      <c r="D58" s="1" t="s">
        <v>307</v>
      </c>
      <c r="E58" s="2">
        <v>44035</v>
      </c>
      <c r="F58" s="2">
        <v>44035</v>
      </c>
      <c r="G58" s="2">
        <v>45861</v>
      </c>
      <c r="H58" s="2">
        <v>45861</v>
      </c>
      <c r="K58" s="1" t="s">
        <v>543</v>
      </c>
      <c r="L58" s="1" t="s">
        <v>544</v>
      </c>
      <c r="M58" s="4">
        <v>99000</v>
      </c>
      <c r="N58" s="4">
        <v>99000</v>
      </c>
      <c r="O58" s="1" t="s">
        <v>314</v>
      </c>
      <c r="P58" s="1" t="s">
        <v>545</v>
      </c>
      <c r="Q58" s="1" t="str">
        <f>VLOOKUP(A58,'TESTE 1 (1)'!A:A,1,0)</f>
        <v>20CT0026</v>
      </c>
    </row>
    <row r="59" spans="1:17" ht="15.75" customHeight="1" x14ac:dyDescent="0.25">
      <c r="A59" s="1" t="s">
        <v>148</v>
      </c>
      <c r="B59" s="1" t="s">
        <v>546</v>
      </c>
      <c r="C59" s="1" t="s">
        <v>547</v>
      </c>
      <c r="D59" s="1" t="s">
        <v>307</v>
      </c>
      <c r="E59" s="2">
        <v>43941</v>
      </c>
      <c r="F59" s="2">
        <v>43950</v>
      </c>
      <c r="G59" s="2">
        <v>44315</v>
      </c>
      <c r="H59" s="2">
        <v>44315</v>
      </c>
      <c r="K59" s="1" t="s">
        <v>548</v>
      </c>
      <c r="L59" s="1" t="s">
        <v>549</v>
      </c>
      <c r="M59" s="4">
        <v>5800</v>
      </c>
      <c r="N59" s="4">
        <v>5800</v>
      </c>
      <c r="O59" s="1" t="s">
        <v>309</v>
      </c>
      <c r="P59" s="1" t="s">
        <v>349</v>
      </c>
      <c r="Q59" s="1" t="str">
        <f>VLOOKUP(A59,'TESTE 1 (1)'!A:A,1,0)</f>
        <v>20CT0012</v>
      </c>
    </row>
    <row r="60" spans="1:17" ht="15.75" customHeight="1" x14ac:dyDescent="0.25">
      <c r="A60" s="1" t="s">
        <v>176</v>
      </c>
      <c r="B60" s="1" t="s">
        <v>550</v>
      </c>
      <c r="C60" s="1" t="s">
        <v>551</v>
      </c>
      <c r="D60" s="1" t="s">
        <v>307</v>
      </c>
      <c r="E60" s="2">
        <v>42808</v>
      </c>
      <c r="F60" s="2">
        <v>42804</v>
      </c>
      <c r="G60" s="2">
        <v>43169</v>
      </c>
      <c r="H60" s="2">
        <v>44630</v>
      </c>
      <c r="K60" s="1" t="s">
        <v>552</v>
      </c>
      <c r="L60" s="1">
        <v>1562017</v>
      </c>
      <c r="M60" s="4">
        <v>13200</v>
      </c>
      <c r="N60" s="4">
        <v>63000</v>
      </c>
      <c r="O60" s="1" t="s">
        <v>314</v>
      </c>
      <c r="P60" s="1" t="s">
        <v>553</v>
      </c>
      <c r="Q60" s="1" t="str">
        <f>VLOOKUP(A60,'TESTE 1 (1)'!A:A,1,0)</f>
        <v>17CT0003</v>
      </c>
    </row>
    <row r="61" spans="1:17" ht="15.75" customHeight="1" x14ac:dyDescent="0.25">
      <c r="A61" s="1" t="s">
        <v>46</v>
      </c>
      <c r="B61" s="1" t="s">
        <v>554</v>
      </c>
      <c r="C61" s="1" t="s">
        <v>555</v>
      </c>
      <c r="D61" s="1" t="s">
        <v>307</v>
      </c>
      <c r="E61" s="2">
        <v>43334</v>
      </c>
      <c r="F61" s="2">
        <v>43346</v>
      </c>
      <c r="G61" s="2">
        <v>43711</v>
      </c>
      <c r="H61" s="2">
        <v>44442</v>
      </c>
      <c r="K61" s="1" t="s">
        <v>556</v>
      </c>
      <c r="L61" s="1">
        <v>2061502018</v>
      </c>
      <c r="M61" s="4">
        <v>266185.45</v>
      </c>
      <c r="N61" s="4">
        <v>557621.69999999995</v>
      </c>
      <c r="O61" s="1" t="s">
        <v>314</v>
      </c>
      <c r="P61" s="1" t="s">
        <v>557</v>
      </c>
      <c r="Q61" s="1" t="str">
        <f>VLOOKUP(A61,'TESTE 1 (1)'!A:A,1,0)</f>
        <v>18CT0049</v>
      </c>
    </row>
    <row r="62" spans="1:17" ht="15.75" customHeight="1" x14ac:dyDescent="0.25">
      <c r="A62" s="1" t="s">
        <v>558</v>
      </c>
      <c r="B62" s="1" t="s">
        <v>559</v>
      </c>
      <c r="C62" s="1" t="s">
        <v>560</v>
      </c>
      <c r="D62" s="1" t="s">
        <v>307</v>
      </c>
      <c r="E62" s="2">
        <v>44140</v>
      </c>
      <c r="F62" s="2">
        <v>44145</v>
      </c>
      <c r="G62" s="2">
        <v>44510</v>
      </c>
      <c r="H62" s="2">
        <v>44510</v>
      </c>
      <c r="K62" s="1" t="s">
        <v>561</v>
      </c>
      <c r="L62" s="1" t="s">
        <v>562</v>
      </c>
      <c r="M62" s="4">
        <v>44099.4</v>
      </c>
      <c r="N62" s="4">
        <v>44099.4</v>
      </c>
      <c r="O62" s="1" t="s">
        <v>314</v>
      </c>
      <c r="P62" s="1" t="s">
        <v>375</v>
      </c>
      <c r="Q62" s="1" t="e">
        <f>VLOOKUP(A62,'TESTE 1 (1)'!A:A,1,0)</f>
        <v>#N/A</v>
      </c>
    </row>
    <row r="63" spans="1:17" ht="15.75" customHeight="1" x14ac:dyDescent="0.25">
      <c r="A63" s="1" t="s">
        <v>53</v>
      </c>
      <c r="B63" s="1" t="s">
        <v>563</v>
      </c>
      <c r="C63" s="1" t="s">
        <v>564</v>
      </c>
      <c r="D63" s="1" t="s">
        <v>307</v>
      </c>
      <c r="E63" s="2">
        <v>43710</v>
      </c>
      <c r="F63" s="2">
        <v>43720</v>
      </c>
      <c r="G63" s="2">
        <v>44086</v>
      </c>
      <c r="H63" s="2">
        <v>44451</v>
      </c>
      <c r="K63" s="1" t="s">
        <v>565</v>
      </c>
      <c r="L63" s="1">
        <v>5972362019</v>
      </c>
      <c r="M63" s="4">
        <v>143040</v>
      </c>
      <c r="N63" s="4">
        <v>289436.61</v>
      </c>
      <c r="O63" s="1" t="s">
        <v>309</v>
      </c>
      <c r="P63" s="1" t="s">
        <v>566</v>
      </c>
      <c r="Q63" s="1" t="str">
        <f>VLOOKUP(A63,'TESTE 1 (1)'!A:A,1,0)</f>
        <v>19CT0032</v>
      </c>
    </row>
    <row r="64" spans="1:17" ht="15.75" customHeight="1" x14ac:dyDescent="0.25">
      <c r="A64" s="1" t="s">
        <v>567</v>
      </c>
      <c r="B64" s="1" t="s">
        <v>568</v>
      </c>
      <c r="C64" s="1" t="s">
        <v>569</v>
      </c>
      <c r="D64" s="1" t="s">
        <v>307</v>
      </c>
      <c r="E64" s="2">
        <v>44077</v>
      </c>
      <c r="F64" s="2">
        <v>44078</v>
      </c>
      <c r="G64" s="2">
        <v>44808</v>
      </c>
      <c r="H64" s="2">
        <v>44808</v>
      </c>
      <c r="J64" s="2">
        <v>44138</v>
      </c>
      <c r="K64" s="1" t="s">
        <v>570</v>
      </c>
      <c r="L64" s="1" t="s">
        <v>334</v>
      </c>
      <c r="M64" s="4">
        <v>16300</v>
      </c>
      <c r="N64" s="4">
        <v>16300</v>
      </c>
      <c r="O64" s="1" t="s">
        <v>309</v>
      </c>
      <c r="P64" s="1" t="s">
        <v>335</v>
      </c>
      <c r="Q64" s="1" t="e">
        <f>VLOOKUP(A64,'TESTE 1 (1)'!A:A,1,0)</f>
        <v>#N/A</v>
      </c>
    </row>
    <row r="65" spans="1:17" ht="15.75" customHeight="1" x14ac:dyDescent="0.25">
      <c r="A65" s="1" t="s">
        <v>24</v>
      </c>
      <c r="B65" s="1" t="s">
        <v>571</v>
      </c>
      <c r="C65" s="1" t="s">
        <v>572</v>
      </c>
      <c r="D65" s="1" t="s">
        <v>307</v>
      </c>
      <c r="E65" s="2">
        <v>42229</v>
      </c>
      <c r="F65" s="2">
        <v>42229</v>
      </c>
      <c r="G65" s="2">
        <v>44056</v>
      </c>
      <c r="H65" s="2">
        <v>45882</v>
      </c>
      <c r="K65" s="1" t="s">
        <v>573</v>
      </c>
      <c r="L65" s="1">
        <v>14072015</v>
      </c>
      <c r="M65" s="4">
        <v>47280</v>
      </c>
      <c r="N65" s="4">
        <v>110506.3</v>
      </c>
      <c r="O65" s="1" t="s">
        <v>314</v>
      </c>
      <c r="P65" s="1" t="s">
        <v>574</v>
      </c>
      <c r="Q65" s="1" t="str">
        <f>VLOOKUP(A65,'TESTE 1 (1)'!A:A,1,0)</f>
        <v>15CT0019</v>
      </c>
    </row>
    <row r="66" spans="1:17" ht="15.75" customHeight="1" x14ac:dyDescent="0.25">
      <c r="A66" s="1" t="s">
        <v>248</v>
      </c>
      <c r="B66" s="1" t="s">
        <v>575</v>
      </c>
      <c r="C66" s="1" t="s">
        <v>576</v>
      </c>
      <c r="D66" s="1" t="s">
        <v>307</v>
      </c>
      <c r="E66" s="2">
        <v>43955</v>
      </c>
      <c r="F66" s="2">
        <v>43949</v>
      </c>
      <c r="G66" s="2">
        <v>45775</v>
      </c>
      <c r="H66" s="2">
        <v>45775</v>
      </c>
      <c r="K66" s="1" t="s">
        <v>577</v>
      </c>
      <c r="L66" s="1">
        <v>18198732019</v>
      </c>
      <c r="M66" s="4">
        <v>63000</v>
      </c>
      <c r="N66" s="4">
        <v>63000</v>
      </c>
      <c r="O66" s="1" t="s">
        <v>309</v>
      </c>
      <c r="P66" s="1" t="s">
        <v>578</v>
      </c>
      <c r="Q66" s="1" t="str">
        <f>VLOOKUP(A66,'TESTE 1 (1)'!A:A,1,0)</f>
        <v>20CT0014</v>
      </c>
    </row>
    <row r="67" spans="1:17" ht="15.75" customHeight="1" x14ac:dyDescent="0.25">
      <c r="A67" s="1" t="s">
        <v>37</v>
      </c>
      <c r="B67" s="1" t="s">
        <v>579</v>
      </c>
      <c r="C67" s="1" t="s">
        <v>580</v>
      </c>
      <c r="D67" s="1" t="s">
        <v>307</v>
      </c>
      <c r="E67" s="2">
        <v>42220</v>
      </c>
      <c r="F67" s="2">
        <v>42235</v>
      </c>
      <c r="G67" s="2">
        <v>44062</v>
      </c>
      <c r="H67" s="2">
        <v>45888</v>
      </c>
      <c r="K67" s="1" t="s">
        <v>581</v>
      </c>
      <c r="L67" s="1">
        <v>7342015</v>
      </c>
      <c r="M67" s="4">
        <v>48000</v>
      </c>
      <c r="N67" s="4">
        <v>53644.04</v>
      </c>
      <c r="O67" s="1" t="s">
        <v>314</v>
      </c>
      <c r="P67" s="1" t="s">
        <v>502</v>
      </c>
      <c r="Q67" s="1" t="str">
        <f>VLOOKUP(A67,'TESTE 1 (1)'!A:A,1,0)</f>
        <v>15CT0024</v>
      </c>
    </row>
    <row r="68" spans="1:17" ht="15.75" customHeight="1" x14ac:dyDescent="0.25">
      <c r="A68" s="1" t="s">
        <v>125</v>
      </c>
      <c r="B68" s="1" t="s">
        <v>582</v>
      </c>
      <c r="C68" s="1" t="s">
        <v>583</v>
      </c>
      <c r="D68" s="1" t="s">
        <v>307</v>
      </c>
      <c r="E68" s="2">
        <v>43794</v>
      </c>
      <c r="F68" s="2">
        <v>43836</v>
      </c>
      <c r="G68" s="2">
        <v>44202</v>
      </c>
      <c r="H68" s="2">
        <v>44202</v>
      </c>
      <c r="K68" s="1" t="s">
        <v>584</v>
      </c>
      <c r="L68" s="1">
        <v>4203902019</v>
      </c>
      <c r="M68" s="4">
        <v>60000</v>
      </c>
      <c r="N68" s="4">
        <v>60000</v>
      </c>
      <c r="O68" s="1" t="s">
        <v>309</v>
      </c>
      <c r="P68" s="1" t="s">
        <v>349</v>
      </c>
      <c r="Q68" s="1" t="str">
        <f>VLOOKUP(A68,'TESTE 1 (1)'!A:A,1,0)</f>
        <v>19CT0061</v>
      </c>
    </row>
    <row r="69" spans="1:17" ht="15.75" customHeight="1" x14ac:dyDescent="0.25">
      <c r="A69" s="1" t="s">
        <v>283</v>
      </c>
      <c r="B69" s="1" t="s">
        <v>585</v>
      </c>
      <c r="C69" s="1" t="s">
        <v>586</v>
      </c>
      <c r="D69" s="1" t="s">
        <v>307</v>
      </c>
      <c r="E69" s="2">
        <v>44130</v>
      </c>
      <c r="F69" s="2">
        <v>44164</v>
      </c>
      <c r="G69" s="2">
        <v>44529</v>
      </c>
      <c r="H69" s="2">
        <v>44529</v>
      </c>
      <c r="K69" s="1" t="s">
        <v>587</v>
      </c>
      <c r="L69" s="1" t="s">
        <v>588</v>
      </c>
      <c r="M69" s="4">
        <v>33150</v>
      </c>
      <c r="N69" s="4">
        <v>33150</v>
      </c>
      <c r="O69" s="1" t="s">
        <v>314</v>
      </c>
      <c r="P69" s="1" t="s">
        <v>589</v>
      </c>
      <c r="Q69" s="1" t="str">
        <f>VLOOKUP(A69,'TESTE 1 (1)'!A:A,1,0)</f>
        <v>20CT0081</v>
      </c>
    </row>
    <row r="70" spans="1:17" ht="15.75" customHeight="1" x14ac:dyDescent="0.25">
      <c r="A70" s="1" t="s">
        <v>590</v>
      </c>
      <c r="B70" s="1" t="s">
        <v>585</v>
      </c>
      <c r="C70" s="1" t="s">
        <v>586</v>
      </c>
      <c r="D70" s="1" t="s">
        <v>307</v>
      </c>
      <c r="E70" s="2">
        <v>43795</v>
      </c>
      <c r="F70" s="2">
        <v>43797</v>
      </c>
      <c r="G70" s="2">
        <v>44163</v>
      </c>
      <c r="H70" s="2">
        <v>44163</v>
      </c>
      <c r="K70" s="1" t="s">
        <v>591</v>
      </c>
      <c r="L70" s="1">
        <v>9316252019</v>
      </c>
      <c r="M70" s="4">
        <v>28245.75</v>
      </c>
      <c r="N70" s="4">
        <v>28245.75</v>
      </c>
      <c r="O70" s="1" t="s">
        <v>309</v>
      </c>
      <c r="P70" s="1" t="s">
        <v>589</v>
      </c>
      <c r="Q70" s="1" t="e">
        <f>VLOOKUP(A70,'TESTE 1 (1)'!A:A,1,0)</f>
        <v>#N/A</v>
      </c>
    </row>
    <row r="71" spans="1:17" ht="15.75" customHeight="1" x14ac:dyDescent="0.25">
      <c r="A71" s="1" t="s">
        <v>150</v>
      </c>
      <c r="B71" s="1" t="s">
        <v>592</v>
      </c>
      <c r="C71" s="1" t="s">
        <v>593</v>
      </c>
      <c r="D71" s="1" t="s">
        <v>307</v>
      </c>
      <c r="E71" s="2">
        <v>43182</v>
      </c>
      <c r="F71" s="2">
        <v>43222</v>
      </c>
      <c r="G71" s="2">
        <v>43587</v>
      </c>
      <c r="H71" s="2">
        <v>44318</v>
      </c>
      <c r="K71" s="1" t="s">
        <v>594</v>
      </c>
      <c r="L71" s="1">
        <v>16742017</v>
      </c>
      <c r="M71" s="4">
        <v>290545.01</v>
      </c>
      <c r="N71" s="4">
        <v>905659.2</v>
      </c>
      <c r="O71" s="1" t="s">
        <v>314</v>
      </c>
      <c r="Q71" s="1" t="str">
        <f>VLOOKUP(A71,'TESTE 1 (1)'!A:A,1,0)</f>
        <v>18CT0007</v>
      </c>
    </row>
    <row r="72" spans="1:17" ht="15.75" customHeight="1" x14ac:dyDescent="0.25">
      <c r="A72" s="1" t="s">
        <v>595</v>
      </c>
      <c r="B72" s="1" t="s">
        <v>596</v>
      </c>
      <c r="C72" s="1" t="s">
        <v>597</v>
      </c>
      <c r="D72" s="1" t="s">
        <v>307</v>
      </c>
      <c r="E72" s="2">
        <v>43398</v>
      </c>
      <c r="F72" s="2">
        <v>43398</v>
      </c>
      <c r="G72" s="2">
        <v>44494</v>
      </c>
      <c r="H72" s="2">
        <v>44494</v>
      </c>
      <c r="K72" s="1" t="s">
        <v>598</v>
      </c>
      <c r="L72" s="1">
        <v>8855872018</v>
      </c>
      <c r="M72" s="4">
        <v>747000</v>
      </c>
      <c r="N72" s="4">
        <v>747000</v>
      </c>
      <c r="O72" s="1" t="s">
        <v>309</v>
      </c>
      <c r="Q72" s="1" t="e">
        <f>VLOOKUP(A72,'TESTE 1 (1)'!A:A,1,0)</f>
        <v>#N/A</v>
      </c>
    </row>
    <row r="73" spans="1:17" ht="15.75" customHeight="1" x14ac:dyDescent="0.25">
      <c r="A73" s="1" t="s">
        <v>599</v>
      </c>
      <c r="B73" s="1" t="s">
        <v>600</v>
      </c>
      <c r="C73" s="1" t="s">
        <v>601</v>
      </c>
      <c r="D73" s="1" t="s">
        <v>307</v>
      </c>
      <c r="E73" s="2">
        <v>43305</v>
      </c>
      <c r="F73" s="2">
        <v>43305</v>
      </c>
      <c r="G73" s="2">
        <v>44766</v>
      </c>
      <c r="H73" s="2">
        <v>44766</v>
      </c>
      <c r="K73" s="1" t="s">
        <v>602</v>
      </c>
      <c r="L73" s="1" t="s">
        <v>603</v>
      </c>
      <c r="M73" s="4">
        <v>41520</v>
      </c>
      <c r="N73" s="4">
        <v>41520</v>
      </c>
      <c r="O73" s="1" t="s">
        <v>309</v>
      </c>
      <c r="P73" s="1" t="s">
        <v>604</v>
      </c>
      <c r="Q73" s="1" t="e">
        <f>VLOOKUP(A73,'TESTE 1 (1)'!A:A,1,0)</f>
        <v>#N/A</v>
      </c>
    </row>
    <row r="74" spans="1:17" ht="15.75" customHeight="1" x14ac:dyDescent="0.25">
      <c r="A74" s="1" t="s">
        <v>96</v>
      </c>
      <c r="B74" s="1" t="s">
        <v>605</v>
      </c>
      <c r="C74" s="1" t="s">
        <v>606</v>
      </c>
      <c r="D74" s="1" t="s">
        <v>307</v>
      </c>
      <c r="E74" s="2">
        <v>42860</v>
      </c>
      <c r="F74" s="2">
        <v>42869</v>
      </c>
      <c r="G74" s="2">
        <v>43053</v>
      </c>
      <c r="H74" s="2">
        <v>44514</v>
      </c>
      <c r="K74" s="1" t="s">
        <v>607</v>
      </c>
      <c r="L74" s="1">
        <v>1062017</v>
      </c>
      <c r="M74" s="4">
        <v>74173.3</v>
      </c>
      <c r="N74" s="4">
        <v>711971.1</v>
      </c>
      <c r="O74" s="1" t="s">
        <v>314</v>
      </c>
      <c r="P74" s="1" t="s">
        <v>608</v>
      </c>
      <c r="Q74" s="1" t="str">
        <f>VLOOKUP(A74,'TESTE 1 (1)'!A:A,1,0)</f>
        <v>17CT0019</v>
      </c>
    </row>
    <row r="75" spans="1:17" ht="15.75" customHeight="1" x14ac:dyDescent="0.25">
      <c r="A75" s="1" t="s">
        <v>78</v>
      </c>
      <c r="B75" s="1" t="s">
        <v>609</v>
      </c>
      <c r="C75" s="1" t="s">
        <v>610</v>
      </c>
      <c r="D75" s="1" t="s">
        <v>307</v>
      </c>
      <c r="E75" s="2">
        <v>42991</v>
      </c>
      <c r="F75" s="2">
        <v>43013</v>
      </c>
      <c r="G75" s="2">
        <v>43378</v>
      </c>
      <c r="H75" s="2">
        <v>44474</v>
      </c>
      <c r="K75" s="1" t="s">
        <v>611</v>
      </c>
      <c r="L75" s="1">
        <v>13962017</v>
      </c>
      <c r="M75" s="4">
        <v>25448.400000000001</v>
      </c>
      <c r="N75" s="4">
        <v>76345.36</v>
      </c>
      <c r="O75" s="1" t="s">
        <v>314</v>
      </c>
      <c r="P75" s="1" t="s">
        <v>404</v>
      </c>
      <c r="Q75" s="1" t="str">
        <f>VLOOKUP(A75,'TESTE 1 (1)'!A:A,1,0)</f>
        <v>17CT0040</v>
      </c>
    </row>
    <row r="76" spans="1:17" ht="15.75" customHeight="1" x14ac:dyDescent="0.25">
      <c r="A76" s="1" t="s">
        <v>16</v>
      </c>
      <c r="B76" s="1" t="s">
        <v>609</v>
      </c>
      <c r="C76" s="1" t="s">
        <v>610</v>
      </c>
      <c r="D76" s="1" t="s">
        <v>307</v>
      </c>
      <c r="E76" s="2">
        <v>43649</v>
      </c>
      <c r="F76" s="2">
        <v>43656</v>
      </c>
      <c r="G76" s="2">
        <v>44022</v>
      </c>
      <c r="H76" s="2">
        <v>44387</v>
      </c>
      <c r="K76" s="1" t="s">
        <v>612</v>
      </c>
      <c r="L76" s="1">
        <v>2423182019</v>
      </c>
      <c r="M76" s="4">
        <v>18999.599999999999</v>
      </c>
      <c r="N76" s="4">
        <v>37999.199999999997</v>
      </c>
      <c r="O76" s="1" t="s">
        <v>309</v>
      </c>
      <c r="P76" s="1" t="s">
        <v>613</v>
      </c>
      <c r="Q76" s="1" t="str">
        <f>VLOOKUP(A76,'TESTE 1 (1)'!A:A,1,0)</f>
        <v>19CT0021</v>
      </c>
    </row>
    <row r="77" spans="1:17" ht="15.75" customHeight="1" x14ac:dyDescent="0.25">
      <c r="A77" s="1" t="s">
        <v>27</v>
      </c>
      <c r="B77" s="1" t="s">
        <v>614</v>
      </c>
      <c r="C77" s="1" t="s">
        <v>615</v>
      </c>
      <c r="D77" s="1" t="s">
        <v>307</v>
      </c>
      <c r="E77" s="2">
        <v>43224</v>
      </c>
      <c r="F77" s="2">
        <v>43234</v>
      </c>
      <c r="G77" s="2">
        <v>43965</v>
      </c>
      <c r="H77" s="2">
        <v>44330</v>
      </c>
      <c r="K77" s="1" t="s">
        <v>616</v>
      </c>
      <c r="L77" s="1">
        <v>27812017</v>
      </c>
      <c r="M77" s="4">
        <v>240000</v>
      </c>
      <c r="N77" s="4">
        <v>477760.79</v>
      </c>
      <c r="O77" s="1" t="s">
        <v>309</v>
      </c>
      <c r="P77" s="1" t="s">
        <v>617</v>
      </c>
      <c r="Q77" s="1" t="str">
        <f>VLOOKUP(A77,'TESTE 1 (1)'!A:A,1,0)</f>
        <v>18CT0014</v>
      </c>
    </row>
    <row r="78" spans="1:17" ht="15.75" customHeight="1" x14ac:dyDescent="0.25">
      <c r="A78" s="1" t="s">
        <v>618</v>
      </c>
      <c r="B78" s="1" t="s">
        <v>619</v>
      </c>
      <c r="C78" s="1" t="s">
        <v>620</v>
      </c>
      <c r="D78" s="1" t="s">
        <v>307</v>
      </c>
      <c r="E78" s="2">
        <v>42837</v>
      </c>
      <c r="F78" s="2">
        <v>42837</v>
      </c>
      <c r="G78" s="2">
        <v>44663</v>
      </c>
      <c r="H78" s="2">
        <v>44663</v>
      </c>
      <c r="K78" s="1" t="s">
        <v>621</v>
      </c>
      <c r="L78" s="1">
        <v>5892017</v>
      </c>
      <c r="M78" s="4">
        <v>48000</v>
      </c>
      <c r="N78" s="4">
        <v>48000</v>
      </c>
      <c r="O78" s="1" t="s">
        <v>314</v>
      </c>
      <c r="P78" s="1" t="s">
        <v>622</v>
      </c>
      <c r="Q78" s="1" t="e">
        <f>VLOOKUP(A78,'TESTE 1 (1)'!A:A,1,0)</f>
        <v>#N/A</v>
      </c>
    </row>
    <row r="79" spans="1:17" ht="15.75" customHeight="1" x14ac:dyDescent="0.25">
      <c r="A79" s="1" t="s">
        <v>57</v>
      </c>
      <c r="B79" s="1" t="s">
        <v>623</v>
      </c>
      <c r="C79" s="1" t="s">
        <v>624</v>
      </c>
      <c r="D79" s="1" t="s">
        <v>307</v>
      </c>
      <c r="E79" s="2">
        <v>42983</v>
      </c>
      <c r="F79" s="2">
        <v>42996</v>
      </c>
      <c r="G79" s="2">
        <v>43361</v>
      </c>
      <c r="H79" s="2">
        <v>44457</v>
      </c>
      <c r="K79" s="1" t="s">
        <v>625</v>
      </c>
      <c r="L79" s="1">
        <v>11902017</v>
      </c>
      <c r="M79" s="4">
        <v>48000</v>
      </c>
      <c r="N79" s="4">
        <v>120000</v>
      </c>
      <c r="O79" s="1" t="s">
        <v>314</v>
      </c>
      <c r="P79" s="1" t="s">
        <v>626</v>
      </c>
      <c r="Q79" s="1" t="str">
        <f>VLOOKUP(A79,'TESTE 1 (1)'!A:A,1,0)</f>
        <v>17CT0036</v>
      </c>
    </row>
    <row r="80" spans="1:17" ht="15.75" customHeight="1" x14ac:dyDescent="0.25">
      <c r="A80" s="1" t="s">
        <v>40</v>
      </c>
      <c r="B80" s="1" t="s">
        <v>627</v>
      </c>
      <c r="C80" s="1" t="s">
        <v>628</v>
      </c>
      <c r="D80" s="1" t="s">
        <v>307</v>
      </c>
      <c r="E80" s="2">
        <v>42587</v>
      </c>
      <c r="F80" s="2">
        <v>42604</v>
      </c>
      <c r="G80" s="2">
        <v>42969</v>
      </c>
      <c r="H80" s="2">
        <v>44430</v>
      </c>
      <c r="K80" s="1" t="s">
        <v>629</v>
      </c>
      <c r="L80" s="1" t="s">
        <v>630</v>
      </c>
      <c r="M80" s="4">
        <v>66176.53</v>
      </c>
      <c r="N80" s="4">
        <v>385013.73</v>
      </c>
      <c r="O80" s="1" t="s">
        <v>314</v>
      </c>
      <c r="P80" s="1" t="s">
        <v>631</v>
      </c>
      <c r="Q80" s="1" t="str">
        <f>VLOOKUP(A80,'TESTE 1 (1)'!A:A,1,0)</f>
        <v>16CT0045</v>
      </c>
    </row>
    <row r="81" spans="1:17" ht="15.75" customHeight="1" x14ac:dyDescent="0.25">
      <c r="A81" s="1" t="s">
        <v>108</v>
      </c>
      <c r="B81" s="1" t="s">
        <v>632</v>
      </c>
      <c r="C81" s="1" t="s">
        <v>633</v>
      </c>
      <c r="D81" s="1" t="s">
        <v>307</v>
      </c>
      <c r="E81" s="2">
        <v>43416</v>
      </c>
      <c r="F81" s="2">
        <v>43437</v>
      </c>
      <c r="G81" s="2">
        <v>43802</v>
      </c>
      <c r="H81" s="2">
        <v>44533</v>
      </c>
      <c r="K81" s="1" t="s">
        <v>634</v>
      </c>
      <c r="L81" s="1">
        <v>647172018</v>
      </c>
      <c r="M81" s="4">
        <v>964188.06</v>
      </c>
      <c r="N81" s="4">
        <v>2892564.18</v>
      </c>
      <c r="O81" s="1" t="s">
        <v>314</v>
      </c>
      <c r="P81" s="1" t="s">
        <v>635</v>
      </c>
      <c r="Q81" s="1" t="str">
        <f>VLOOKUP(A81,'TESTE 1 (1)'!A:A,1,0)</f>
        <v>18CT0084</v>
      </c>
    </row>
    <row r="82" spans="1:17" ht="15.75" customHeight="1" x14ac:dyDescent="0.25">
      <c r="A82" s="1" t="s">
        <v>89</v>
      </c>
      <c r="B82" s="1" t="s">
        <v>632</v>
      </c>
      <c r="C82" s="1" t="s">
        <v>633</v>
      </c>
      <c r="D82" s="1" t="s">
        <v>307</v>
      </c>
      <c r="E82" s="2">
        <v>43383</v>
      </c>
      <c r="F82" s="2">
        <v>43409</v>
      </c>
      <c r="G82" s="2">
        <v>43774</v>
      </c>
      <c r="H82" s="2">
        <v>44505</v>
      </c>
      <c r="K82" s="1" t="s">
        <v>636</v>
      </c>
      <c r="L82" s="1">
        <v>6292018</v>
      </c>
      <c r="M82" s="4">
        <v>518400</v>
      </c>
      <c r="N82" s="4">
        <v>668857.5</v>
      </c>
      <c r="O82" s="1" t="s">
        <v>314</v>
      </c>
      <c r="P82" s="1" t="s">
        <v>637</v>
      </c>
      <c r="Q82" s="1" t="str">
        <f>VLOOKUP(A82,'TESTE 1 (1)'!A:A,1,0)</f>
        <v>18CT0070</v>
      </c>
    </row>
    <row r="83" spans="1:17" ht="15.75" customHeight="1" x14ac:dyDescent="0.25">
      <c r="A83" s="1" t="s">
        <v>191</v>
      </c>
      <c r="B83" s="1" t="s">
        <v>638</v>
      </c>
      <c r="C83" s="1" t="s">
        <v>639</v>
      </c>
      <c r="D83" s="1" t="s">
        <v>307</v>
      </c>
      <c r="E83" s="2">
        <v>42989</v>
      </c>
      <c r="F83" s="2">
        <v>42993</v>
      </c>
      <c r="G83" s="2">
        <v>44819</v>
      </c>
      <c r="H83" s="2">
        <v>44819</v>
      </c>
      <c r="K83" s="1" t="s">
        <v>640</v>
      </c>
      <c r="L83" s="1">
        <v>17002017</v>
      </c>
      <c r="M83" s="4">
        <v>57000</v>
      </c>
      <c r="N83" s="4">
        <v>58892.38</v>
      </c>
      <c r="O83" s="1" t="s">
        <v>314</v>
      </c>
      <c r="P83" s="1" t="s">
        <v>641</v>
      </c>
      <c r="Q83" s="1" t="str">
        <f>VLOOKUP(A83,'TESTE 1 (1)'!A:A,1,0)</f>
        <v>17CT0034</v>
      </c>
    </row>
    <row r="84" spans="1:17" ht="15.75" customHeight="1" x14ac:dyDescent="0.25">
      <c r="A84" s="1" t="s">
        <v>155</v>
      </c>
      <c r="B84" s="1" t="s">
        <v>642</v>
      </c>
      <c r="C84" s="1" t="s">
        <v>643</v>
      </c>
      <c r="D84" s="1" t="s">
        <v>307</v>
      </c>
      <c r="E84" s="2">
        <v>43973</v>
      </c>
      <c r="F84" s="2">
        <v>43980</v>
      </c>
      <c r="G84" s="2">
        <v>44345</v>
      </c>
      <c r="H84" s="2">
        <v>44345</v>
      </c>
      <c r="K84" s="1" t="s">
        <v>644</v>
      </c>
      <c r="L84" s="1" t="s">
        <v>645</v>
      </c>
      <c r="M84" s="4">
        <v>8100</v>
      </c>
      <c r="N84" s="4">
        <v>8100</v>
      </c>
      <c r="O84" s="1" t="s">
        <v>314</v>
      </c>
      <c r="P84" s="1" t="s">
        <v>637</v>
      </c>
      <c r="Q84" s="1" t="str">
        <f>VLOOKUP(A84,'TESTE 1 (1)'!A:A,1,0)</f>
        <v>20CT0017</v>
      </c>
    </row>
    <row r="85" spans="1:17" ht="15.75" customHeight="1" x14ac:dyDescent="0.25">
      <c r="A85" s="1" t="s">
        <v>70</v>
      </c>
      <c r="B85" s="1" t="s">
        <v>646</v>
      </c>
      <c r="C85" s="1" t="s">
        <v>647</v>
      </c>
      <c r="D85" s="1" t="s">
        <v>307</v>
      </c>
      <c r="E85" s="2">
        <v>44083</v>
      </c>
      <c r="F85" s="2">
        <v>44134</v>
      </c>
      <c r="G85" s="2">
        <v>45229</v>
      </c>
      <c r="H85" s="2">
        <v>45229</v>
      </c>
      <c r="K85" s="1" t="s">
        <v>648</v>
      </c>
      <c r="L85" s="1" t="s">
        <v>649</v>
      </c>
      <c r="M85" s="4">
        <v>52650</v>
      </c>
      <c r="N85" s="4">
        <v>52650</v>
      </c>
      <c r="O85" s="1" t="s">
        <v>309</v>
      </c>
      <c r="P85" s="1" t="s">
        <v>650</v>
      </c>
      <c r="Q85" s="1" t="str">
        <f>VLOOKUP(A85,'TESTE 1 (1)'!A:A,1,0)</f>
        <v>20CT0047</v>
      </c>
    </row>
    <row r="86" spans="1:17" ht="15.75" customHeight="1" x14ac:dyDescent="0.25">
      <c r="A86" s="1" t="s">
        <v>651</v>
      </c>
      <c r="B86" s="1" t="s">
        <v>652</v>
      </c>
      <c r="C86" s="1" t="s">
        <v>653</v>
      </c>
      <c r="D86" s="1" t="s">
        <v>307</v>
      </c>
      <c r="E86" s="2">
        <v>44047</v>
      </c>
      <c r="F86" s="2">
        <v>44062</v>
      </c>
      <c r="G86" s="2">
        <v>44184</v>
      </c>
      <c r="H86" s="2">
        <v>44184</v>
      </c>
      <c r="K86" s="1" t="s">
        <v>654</v>
      </c>
      <c r="L86" s="1" t="s">
        <v>655</v>
      </c>
      <c r="M86" s="4">
        <v>28178.87</v>
      </c>
      <c r="N86" s="4">
        <v>28178.87</v>
      </c>
      <c r="O86" s="1" t="s">
        <v>309</v>
      </c>
      <c r="P86" s="1" t="s">
        <v>656</v>
      </c>
      <c r="Q86" s="1" t="e">
        <f>VLOOKUP(A86,'TESTE 1 (1)'!A:A,1,0)</f>
        <v>#N/A</v>
      </c>
    </row>
    <row r="87" spans="1:17" ht="15.75" customHeight="1" x14ac:dyDescent="0.25">
      <c r="A87" s="1" t="s">
        <v>236</v>
      </c>
      <c r="B87" s="1" t="s">
        <v>657</v>
      </c>
      <c r="C87" s="1" t="s">
        <v>658</v>
      </c>
      <c r="D87" s="1" t="s">
        <v>307</v>
      </c>
      <c r="E87" s="2">
        <v>43699</v>
      </c>
      <c r="F87" s="2">
        <v>43607</v>
      </c>
      <c r="G87" s="2">
        <v>45434</v>
      </c>
      <c r="H87" s="2">
        <v>45434</v>
      </c>
      <c r="K87" s="1" t="s">
        <v>659</v>
      </c>
      <c r="L87" s="1">
        <v>15910962018</v>
      </c>
      <c r="M87" s="4">
        <v>64569.599999999999</v>
      </c>
      <c r="N87" s="4">
        <v>64569.599999999999</v>
      </c>
      <c r="O87" s="1" t="s">
        <v>314</v>
      </c>
      <c r="P87" s="1" t="s">
        <v>660</v>
      </c>
      <c r="Q87" s="1" t="str">
        <f>VLOOKUP(A87,'TESTE 1 (1)'!A:A,1,0)</f>
        <v>19CT0016</v>
      </c>
    </row>
    <row r="88" spans="1:17" ht="15.75" customHeight="1" x14ac:dyDescent="0.25">
      <c r="A88" s="1" t="s">
        <v>131</v>
      </c>
      <c r="B88" s="1" t="s">
        <v>661</v>
      </c>
      <c r="C88" s="1" t="s">
        <v>662</v>
      </c>
      <c r="D88" s="1" t="s">
        <v>307</v>
      </c>
      <c r="E88" s="2">
        <v>42377</v>
      </c>
      <c r="F88" s="2">
        <v>42394</v>
      </c>
      <c r="G88" s="2">
        <v>42760</v>
      </c>
      <c r="H88" s="2">
        <v>44221</v>
      </c>
      <c r="K88" s="1" t="s">
        <v>663</v>
      </c>
      <c r="L88" s="1">
        <v>27522015</v>
      </c>
      <c r="M88" s="4">
        <v>211050.33</v>
      </c>
      <c r="N88" s="4">
        <v>1398618.08</v>
      </c>
      <c r="O88" s="1" t="s">
        <v>314</v>
      </c>
      <c r="P88" s="1" t="s">
        <v>404</v>
      </c>
      <c r="Q88" s="1" t="str">
        <f>VLOOKUP(A88,'TESTE 1 (1)'!A:A,1,0)</f>
        <v>16CT0001</v>
      </c>
    </row>
    <row r="89" spans="1:17" ht="15.75" customHeight="1" x14ac:dyDescent="0.25">
      <c r="A89" s="1" t="s">
        <v>664</v>
      </c>
      <c r="B89" s="1" t="s">
        <v>665</v>
      </c>
      <c r="C89" s="1" t="s">
        <v>666</v>
      </c>
      <c r="D89" s="1" t="s">
        <v>307</v>
      </c>
      <c r="E89" s="2">
        <v>43423</v>
      </c>
      <c r="F89" s="2">
        <v>43427</v>
      </c>
      <c r="G89" s="2">
        <v>44158</v>
      </c>
      <c r="H89" s="2">
        <v>44158</v>
      </c>
      <c r="K89" s="1" t="s">
        <v>667</v>
      </c>
      <c r="L89" s="1">
        <v>9056792018</v>
      </c>
      <c r="M89" s="4">
        <v>61145</v>
      </c>
      <c r="N89" s="4">
        <v>61145</v>
      </c>
      <c r="O89" s="1" t="s">
        <v>309</v>
      </c>
      <c r="P89" s="1" t="s">
        <v>668</v>
      </c>
      <c r="Q89" s="1" t="e">
        <f>VLOOKUP(A89,'TESTE 1 (1)'!A:A,1,0)</f>
        <v>#N/A</v>
      </c>
    </row>
    <row r="90" spans="1:17" ht="15.75" customHeight="1" x14ac:dyDescent="0.25">
      <c r="A90" s="1" t="s">
        <v>669</v>
      </c>
      <c r="B90" s="1" t="s">
        <v>665</v>
      </c>
      <c r="C90" s="1" t="s">
        <v>666</v>
      </c>
      <c r="D90" s="1" t="s">
        <v>307</v>
      </c>
      <c r="E90" s="2">
        <v>43474</v>
      </c>
      <c r="F90" s="2">
        <v>43474</v>
      </c>
      <c r="G90" s="2">
        <v>44205</v>
      </c>
      <c r="H90" s="2">
        <v>44205</v>
      </c>
      <c r="K90" s="1" t="s">
        <v>670</v>
      </c>
      <c r="L90" s="1">
        <v>9056792018</v>
      </c>
      <c r="M90" s="4">
        <v>12229</v>
      </c>
      <c r="N90" s="4">
        <v>12229</v>
      </c>
      <c r="O90" s="1" t="s">
        <v>309</v>
      </c>
      <c r="P90" s="1" t="s">
        <v>671</v>
      </c>
      <c r="Q90" s="1" t="e">
        <f>VLOOKUP(A90,'TESTE 1 (1)'!A:A,1,0)</f>
        <v>#N/A</v>
      </c>
    </row>
    <row r="91" spans="1:17" ht="15.75" customHeight="1" x14ac:dyDescent="0.25">
      <c r="A91" s="1" t="s">
        <v>164</v>
      </c>
      <c r="B91" s="1" t="s">
        <v>672</v>
      </c>
      <c r="C91" s="1" t="s">
        <v>673</v>
      </c>
      <c r="D91" s="1" t="s">
        <v>307</v>
      </c>
      <c r="E91" s="2">
        <v>42559</v>
      </c>
      <c r="F91" s="2">
        <v>42559</v>
      </c>
      <c r="G91" s="2">
        <v>44385</v>
      </c>
      <c r="H91" s="2">
        <v>44385</v>
      </c>
      <c r="K91" s="1" t="s">
        <v>674</v>
      </c>
      <c r="L91" s="1">
        <v>12992016</v>
      </c>
      <c r="M91" s="4">
        <v>52800</v>
      </c>
      <c r="N91" s="4">
        <v>56953.33</v>
      </c>
      <c r="O91" s="1" t="s">
        <v>314</v>
      </c>
      <c r="P91" s="1" t="s">
        <v>675</v>
      </c>
      <c r="Q91" s="1" t="str">
        <f>VLOOKUP(A91,'TESTE 1 (1)'!A:A,1,0)</f>
        <v>16CT0020</v>
      </c>
    </row>
    <row r="92" spans="1:17" ht="15.75" customHeight="1" x14ac:dyDescent="0.25">
      <c r="A92" s="1" t="s">
        <v>167</v>
      </c>
      <c r="B92" s="1" t="s">
        <v>676</v>
      </c>
      <c r="C92" s="1" t="s">
        <v>677</v>
      </c>
      <c r="D92" s="1" t="s">
        <v>307</v>
      </c>
      <c r="E92" s="2">
        <v>42558</v>
      </c>
      <c r="F92" s="2">
        <v>42572</v>
      </c>
      <c r="G92" s="2">
        <v>44398</v>
      </c>
      <c r="H92" s="2">
        <v>44398</v>
      </c>
      <c r="K92" s="1" t="s">
        <v>678</v>
      </c>
      <c r="L92" s="1">
        <v>12952016</v>
      </c>
      <c r="M92" s="4">
        <v>78000</v>
      </c>
      <c r="N92" s="4">
        <v>78000</v>
      </c>
      <c r="O92" s="1" t="s">
        <v>314</v>
      </c>
      <c r="P92" s="1" t="s">
        <v>679</v>
      </c>
      <c r="Q92" s="1" t="str">
        <f>VLOOKUP(A92,'TESTE 1 (1)'!A:A,1,0)</f>
        <v>16CT0024</v>
      </c>
    </row>
    <row r="93" spans="1:17" ht="15.75" customHeight="1" x14ac:dyDescent="0.25">
      <c r="A93" s="1" t="s">
        <v>127</v>
      </c>
      <c r="B93" s="1" t="s">
        <v>680</v>
      </c>
      <c r="C93" s="1" t="s">
        <v>681</v>
      </c>
      <c r="D93" s="1" t="s">
        <v>307</v>
      </c>
      <c r="E93" s="2">
        <v>43098</v>
      </c>
      <c r="F93" s="2">
        <v>43108</v>
      </c>
      <c r="G93" s="2">
        <v>43473</v>
      </c>
      <c r="H93" s="2">
        <v>44204</v>
      </c>
      <c r="K93" s="1" t="s">
        <v>682</v>
      </c>
      <c r="L93" s="1">
        <v>20692017</v>
      </c>
      <c r="M93" s="4">
        <v>65000</v>
      </c>
      <c r="N93" s="4">
        <v>210249.94</v>
      </c>
      <c r="O93" s="1" t="s">
        <v>314</v>
      </c>
      <c r="P93" s="1" t="s">
        <v>683</v>
      </c>
      <c r="Q93" s="1" t="str">
        <f>VLOOKUP(A93,'TESTE 1 (1)'!A:A,1,0)</f>
        <v>17CT0056</v>
      </c>
    </row>
    <row r="94" spans="1:17" ht="15.75" customHeight="1" x14ac:dyDescent="0.25">
      <c r="A94" s="1" t="s">
        <v>48</v>
      </c>
      <c r="B94" s="1" t="s">
        <v>684</v>
      </c>
      <c r="C94" s="1" t="s">
        <v>685</v>
      </c>
      <c r="D94" s="1" t="s">
        <v>307</v>
      </c>
      <c r="E94" s="2">
        <v>43339</v>
      </c>
      <c r="F94" s="2">
        <v>43346</v>
      </c>
      <c r="G94" s="2">
        <v>43711</v>
      </c>
      <c r="H94" s="2">
        <v>44442</v>
      </c>
      <c r="K94" s="1" t="s">
        <v>686</v>
      </c>
      <c r="L94" s="1">
        <v>107159</v>
      </c>
      <c r="M94" s="4">
        <v>1400000</v>
      </c>
      <c r="N94" s="4">
        <v>5249992.8899999997</v>
      </c>
      <c r="O94" s="1" t="s">
        <v>314</v>
      </c>
      <c r="P94" s="1" t="s">
        <v>687</v>
      </c>
      <c r="Q94" s="1" t="str">
        <f>VLOOKUP(A94,'TESTE 1 (1)'!A:A,1,0)</f>
        <v>18CT0051</v>
      </c>
    </row>
    <row r="95" spans="1:17" ht="15.75" customHeight="1" x14ac:dyDescent="0.25">
      <c r="A95" s="1" t="s">
        <v>44</v>
      </c>
      <c r="B95" s="1" t="s">
        <v>688</v>
      </c>
      <c r="C95" s="1" t="s">
        <v>689</v>
      </c>
      <c r="D95" s="1" t="s">
        <v>307</v>
      </c>
      <c r="E95" s="2">
        <v>44077</v>
      </c>
      <c r="F95" s="2">
        <v>44078</v>
      </c>
      <c r="G95" s="2">
        <v>44443</v>
      </c>
      <c r="H95" s="2">
        <v>44443</v>
      </c>
      <c r="K95" s="1" t="s">
        <v>690</v>
      </c>
      <c r="L95" s="1" t="s">
        <v>691</v>
      </c>
      <c r="M95" s="4">
        <v>35500</v>
      </c>
      <c r="N95" s="4">
        <v>35500</v>
      </c>
      <c r="O95" s="1" t="s">
        <v>314</v>
      </c>
      <c r="P95" s="1" t="s">
        <v>382</v>
      </c>
      <c r="Q95" s="1" t="str">
        <f>VLOOKUP(A95,'TESTE 1 (1)'!A:A,1,0)</f>
        <v>20CT0045</v>
      </c>
    </row>
    <row r="96" spans="1:17" ht="15.75" customHeight="1" x14ac:dyDescent="0.25">
      <c r="A96" s="1" t="s">
        <v>22</v>
      </c>
      <c r="B96" s="1" t="s">
        <v>688</v>
      </c>
      <c r="C96" s="1" t="s">
        <v>689</v>
      </c>
      <c r="D96" s="1" t="s">
        <v>307</v>
      </c>
      <c r="E96" s="2">
        <v>43670</v>
      </c>
      <c r="F96" s="2">
        <v>43689</v>
      </c>
      <c r="G96" s="2">
        <v>44055</v>
      </c>
      <c r="H96" s="2">
        <v>44420</v>
      </c>
      <c r="K96" s="1" t="s">
        <v>692</v>
      </c>
      <c r="L96" s="1">
        <v>1967682019</v>
      </c>
      <c r="M96" s="4">
        <v>73999.86</v>
      </c>
      <c r="N96" s="4">
        <v>152555.4</v>
      </c>
      <c r="O96" s="1" t="s">
        <v>314</v>
      </c>
      <c r="P96" s="1" t="s">
        <v>693</v>
      </c>
      <c r="Q96" s="1" t="str">
        <f>VLOOKUP(A96,'TESTE 1 (1)'!A:A,1,0)</f>
        <v>19CT0026</v>
      </c>
    </row>
    <row r="97" spans="1:17" ht="15.75" customHeight="1" x14ac:dyDescent="0.25">
      <c r="A97" s="1" t="s">
        <v>121</v>
      </c>
      <c r="B97" s="1" t="s">
        <v>688</v>
      </c>
      <c r="C97" s="1" t="s">
        <v>689</v>
      </c>
      <c r="D97" s="1" t="s">
        <v>307</v>
      </c>
      <c r="E97" s="2">
        <v>43451</v>
      </c>
      <c r="F97" s="2">
        <v>43460</v>
      </c>
      <c r="G97" s="2">
        <v>43825</v>
      </c>
      <c r="H97" s="2">
        <v>44556</v>
      </c>
      <c r="K97" s="1" t="s">
        <v>694</v>
      </c>
      <c r="L97" s="1">
        <v>5379412018</v>
      </c>
      <c r="M97" s="4">
        <v>72005.94</v>
      </c>
      <c r="N97" s="4">
        <v>149163.88</v>
      </c>
      <c r="O97" s="1" t="s">
        <v>314</v>
      </c>
      <c r="P97" s="1" t="s">
        <v>695</v>
      </c>
      <c r="Q97" s="1" t="str">
        <f>VLOOKUP(A97,'TESTE 1 (1)'!A:A,1,0)</f>
        <v>18CT0096</v>
      </c>
    </row>
    <row r="98" spans="1:17" ht="15.75" customHeight="1" x14ac:dyDescent="0.25">
      <c r="A98" s="1" t="s">
        <v>123</v>
      </c>
      <c r="B98" s="1" t="s">
        <v>696</v>
      </c>
      <c r="C98" s="1" t="s">
        <v>697</v>
      </c>
      <c r="D98" s="1" t="s">
        <v>307</v>
      </c>
      <c r="E98" s="2">
        <v>43439</v>
      </c>
      <c r="F98" s="2">
        <v>43468</v>
      </c>
      <c r="G98" s="2">
        <v>44199</v>
      </c>
      <c r="H98" s="2">
        <v>44199</v>
      </c>
      <c r="K98" s="1" t="s">
        <v>698</v>
      </c>
      <c r="L98" s="1">
        <v>1958432018</v>
      </c>
      <c r="M98" s="4">
        <v>5580</v>
      </c>
      <c r="N98" s="4">
        <v>5580</v>
      </c>
      <c r="O98" s="1" t="s">
        <v>309</v>
      </c>
      <c r="Q98" s="1" t="str">
        <f>VLOOKUP(A98,'TESTE 1 (1)'!A:A,1,0)</f>
        <v>18CT0091</v>
      </c>
    </row>
    <row r="99" spans="1:17" ht="15.75" customHeight="1" x14ac:dyDescent="0.25">
      <c r="A99" s="1" t="s">
        <v>129</v>
      </c>
      <c r="B99" s="1" t="s">
        <v>699</v>
      </c>
      <c r="C99" s="1" t="s">
        <v>700</v>
      </c>
      <c r="D99" s="1" t="s">
        <v>307</v>
      </c>
      <c r="E99" s="2">
        <v>43838</v>
      </c>
      <c r="F99" s="2">
        <v>43838</v>
      </c>
      <c r="G99" s="2">
        <v>44204</v>
      </c>
      <c r="H99" s="2">
        <v>44204</v>
      </c>
      <c r="K99" s="1" t="s">
        <v>701</v>
      </c>
      <c r="L99" s="1">
        <v>17844482019</v>
      </c>
      <c r="M99" s="4">
        <v>2310.0100000000002</v>
      </c>
      <c r="N99" s="4">
        <v>2310.0100000000002</v>
      </c>
      <c r="O99" s="1" t="s">
        <v>309</v>
      </c>
      <c r="P99" s="1" t="s">
        <v>702</v>
      </c>
      <c r="Q99" s="1" t="str">
        <f>VLOOKUP(A99,'TESTE 1 (1)'!A:A,1,0)</f>
        <v>20CT0001</v>
      </c>
    </row>
    <row r="100" spans="1:17" ht="15.75" customHeight="1" x14ac:dyDescent="0.25">
      <c r="A100" s="1" t="s">
        <v>159</v>
      </c>
      <c r="B100" s="1" t="s">
        <v>703</v>
      </c>
      <c r="C100" s="1" t="s">
        <v>704</v>
      </c>
      <c r="D100" s="1" t="s">
        <v>307</v>
      </c>
      <c r="E100" s="2">
        <v>43629</v>
      </c>
      <c r="F100" s="2">
        <v>43641</v>
      </c>
      <c r="G100" s="2">
        <v>44007</v>
      </c>
      <c r="H100" s="2">
        <v>44372</v>
      </c>
      <c r="K100" s="1" t="s">
        <v>705</v>
      </c>
      <c r="L100" s="1">
        <v>8773562019</v>
      </c>
      <c r="M100" s="4">
        <v>2098498.5</v>
      </c>
      <c r="N100" s="4">
        <v>3899952.6</v>
      </c>
      <c r="O100" s="1" t="s">
        <v>314</v>
      </c>
      <c r="P100" s="1" t="s">
        <v>706</v>
      </c>
      <c r="Q100" s="1" t="str">
        <f>VLOOKUP(A100,'TESTE 1 (1)'!A:A,1,0)</f>
        <v>19CT0018</v>
      </c>
    </row>
    <row r="101" spans="1:17" ht="15.75" customHeight="1" x14ac:dyDescent="0.25">
      <c r="A101" s="1" t="s">
        <v>707</v>
      </c>
      <c r="B101" s="1" t="s">
        <v>708</v>
      </c>
      <c r="C101" s="1" t="s">
        <v>709</v>
      </c>
      <c r="D101" s="1" t="s">
        <v>307</v>
      </c>
      <c r="E101" s="2">
        <v>44123</v>
      </c>
      <c r="F101" s="2">
        <v>44124</v>
      </c>
      <c r="G101" s="2">
        <v>45950</v>
      </c>
      <c r="H101" s="2">
        <v>45950</v>
      </c>
      <c r="K101" s="1" t="s">
        <v>710</v>
      </c>
      <c r="L101" s="1" t="s">
        <v>711</v>
      </c>
      <c r="M101" s="4">
        <v>249100</v>
      </c>
      <c r="N101" s="4">
        <v>249100</v>
      </c>
      <c r="O101" s="1" t="s">
        <v>309</v>
      </c>
      <c r="P101" s="1" t="s">
        <v>712</v>
      </c>
      <c r="Q101" s="1" t="e">
        <f>VLOOKUP(A101,'TESTE 1 (1)'!A:A,1,0)</f>
        <v>#N/A</v>
      </c>
    </row>
    <row r="102" spans="1:17" ht="15.75" customHeight="1" x14ac:dyDescent="0.25">
      <c r="A102" s="1" t="s">
        <v>713</v>
      </c>
      <c r="B102" s="1" t="s">
        <v>708</v>
      </c>
      <c r="C102" s="1" t="s">
        <v>709</v>
      </c>
      <c r="D102" s="1" t="s">
        <v>307</v>
      </c>
      <c r="E102" s="2">
        <v>43787</v>
      </c>
      <c r="F102" s="2">
        <v>44921</v>
      </c>
      <c r="G102" s="2">
        <v>44884</v>
      </c>
      <c r="H102" s="2">
        <v>44884</v>
      </c>
      <c r="K102" s="1" t="s">
        <v>714</v>
      </c>
      <c r="L102" s="1">
        <v>2524552019</v>
      </c>
      <c r="M102" s="4">
        <v>103830</v>
      </c>
      <c r="N102" s="4">
        <v>103830</v>
      </c>
      <c r="O102" s="1" t="s">
        <v>314</v>
      </c>
      <c r="P102" s="1" t="s">
        <v>409</v>
      </c>
      <c r="Q102" s="1" t="e">
        <f>VLOOKUP(A102,'TESTE 1 (1)'!A:A,1,0)</f>
        <v>#N/A</v>
      </c>
    </row>
    <row r="103" spans="1:17" ht="15.75" customHeight="1" x14ac:dyDescent="0.25">
      <c r="A103" s="1" t="s">
        <v>715</v>
      </c>
      <c r="B103" s="1" t="s">
        <v>716</v>
      </c>
      <c r="C103" s="1" t="s">
        <v>717</v>
      </c>
      <c r="D103" s="1" t="s">
        <v>307</v>
      </c>
      <c r="E103" s="2">
        <v>43720</v>
      </c>
      <c r="F103" s="2">
        <v>43825</v>
      </c>
      <c r="G103" s="2">
        <v>44556</v>
      </c>
      <c r="H103" s="2">
        <v>44556</v>
      </c>
      <c r="K103" s="1" t="s">
        <v>718</v>
      </c>
      <c r="L103" s="1">
        <v>6163812019</v>
      </c>
      <c r="M103" s="4">
        <v>419900</v>
      </c>
      <c r="N103" s="4">
        <v>419900</v>
      </c>
      <c r="O103" s="1" t="s">
        <v>309</v>
      </c>
      <c r="P103" s="1" t="s">
        <v>719</v>
      </c>
      <c r="Q103" s="1" t="e">
        <f>VLOOKUP(A103,'TESTE 1 (1)'!A:A,1,0)</f>
        <v>#N/A</v>
      </c>
    </row>
    <row r="104" spans="1:17" ht="15.75" customHeight="1" x14ac:dyDescent="0.25">
      <c r="A104" s="1" t="s">
        <v>35</v>
      </c>
      <c r="B104" s="1" t="s">
        <v>720</v>
      </c>
      <c r="C104" s="1" t="s">
        <v>721</v>
      </c>
      <c r="D104" s="1" t="s">
        <v>307</v>
      </c>
      <c r="E104" s="2">
        <v>44068</v>
      </c>
      <c r="F104" s="2">
        <v>44075</v>
      </c>
      <c r="G104" s="2">
        <v>44440</v>
      </c>
      <c r="H104" s="2">
        <v>44440</v>
      </c>
      <c r="K104" s="1" t="s">
        <v>722</v>
      </c>
      <c r="L104" s="1" t="s">
        <v>403</v>
      </c>
      <c r="M104" s="4">
        <v>26900</v>
      </c>
      <c r="N104" s="4">
        <v>26900</v>
      </c>
      <c r="O104" s="1" t="s">
        <v>314</v>
      </c>
      <c r="P104" s="1" t="s">
        <v>723</v>
      </c>
      <c r="Q104" s="1" t="str">
        <f>VLOOKUP(A104,'TESTE 1 (1)'!A:A,1,0)</f>
        <v>20CT0034</v>
      </c>
    </row>
    <row r="105" spans="1:17" ht="15.75" customHeight="1" x14ac:dyDescent="0.25">
      <c r="A105" s="1" t="s">
        <v>252</v>
      </c>
      <c r="B105" s="1" t="s">
        <v>720</v>
      </c>
      <c r="C105" s="1" t="s">
        <v>721</v>
      </c>
      <c r="D105" s="1" t="s">
        <v>307</v>
      </c>
      <c r="E105" s="2">
        <v>43985</v>
      </c>
      <c r="F105" s="2">
        <v>44011</v>
      </c>
      <c r="G105" s="2">
        <v>44376</v>
      </c>
      <c r="H105" s="2">
        <v>44376</v>
      </c>
      <c r="K105" s="1" t="s">
        <v>724</v>
      </c>
      <c r="L105" s="1" t="s">
        <v>725</v>
      </c>
      <c r="M105" s="4">
        <v>104302.67</v>
      </c>
      <c r="N105" s="4">
        <v>104302.67</v>
      </c>
      <c r="O105" s="1" t="s">
        <v>309</v>
      </c>
      <c r="P105" s="1" t="s">
        <v>404</v>
      </c>
      <c r="Q105" s="1" t="str">
        <f>VLOOKUP(A105,'TESTE 1 (1)'!A:A,1,0)</f>
        <v>20CT0020</v>
      </c>
    </row>
    <row r="106" spans="1:17" ht="15.75" customHeight="1" x14ac:dyDescent="0.25">
      <c r="A106" s="1" t="s">
        <v>726</v>
      </c>
      <c r="B106" s="1" t="s">
        <v>727</v>
      </c>
      <c r="C106" s="1" t="s">
        <v>728</v>
      </c>
      <c r="D106" s="1" t="s">
        <v>307</v>
      </c>
      <c r="E106" s="2">
        <v>44076</v>
      </c>
      <c r="F106" s="2">
        <v>44076</v>
      </c>
      <c r="G106" s="2">
        <v>44198</v>
      </c>
      <c r="H106" s="2">
        <v>44198</v>
      </c>
      <c r="K106" s="1" t="s">
        <v>729</v>
      </c>
      <c r="L106" s="1" t="s">
        <v>730</v>
      </c>
      <c r="M106" s="4">
        <v>35260</v>
      </c>
      <c r="N106" s="4">
        <v>35260</v>
      </c>
      <c r="O106" s="1" t="s">
        <v>309</v>
      </c>
      <c r="Q106" s="1" t="e">
        <f>VLOOKUP(A106,'TESTE 1 (1)'!A:A,1,0)</f>
        <v>#N/A</v>
      </c>
    </row>
    <row r="107" spans="1:17" ht="15.75" customHeight="1" x14ac:dyDescent="0.25">
      <c r="A107" s="1" t="s">
        <v>254</v>
      </c>
      <c r="B107" s="1" t="s">
        <v>731</v>
      </c>
      <c r="C107" s="1" t="s">
        <v>732</v>
      </c>
      <c r="D107" s="1" t="s">
        <v>307</v>
      </c>
      <c r="E107" s="2">
        <v>43867</v>
      </c>
      <c r="F107" s="2">
        <v>43871</v>
      </c>
      <c r="G107" s="2">
        <v>44237</v>
      </c>
      <c r="H107" s="2">
        <v>44237</v>
      </c>
      <c r="K107" s="1" t="s">
        <v>733</v>
      </c>
      <c r="L107" s="1">
        <v>5387182018</v>
      </c>
      <c r="M107" s="4">
        <v>36150</v>
      </c>
      <c r="N107" s="4">
        <v>36150</v>
      </c>
      <c r="O107" s="1" t="s">
        <v>309</v>
      </c>
      <c r="P107" s="1" t="s">
        <v>734</v>
      </c>
      <c r="Q107" s="1" t="str">
        <f>VLOOKUP(A107,'TESTE 1 (1)'!A:A,1,0)</f>
        <v>20CT0005</v>
      </c>
    </row>
    <row r="108" spans="1:17" ht="15.75" customHeight="1" x14ac:dyDescent="0.25">
      <c r="A108" s="1" t="s">
        <v>196</v>
      </c>
      <c r="B108" s="1" t="s">
        <v>735</v>
      </c>
      <c r="C108" s="1" t="s">
        <v>736</v>
      </c>
      <c r="D108" s="1" t="s">
        <v>307</v>
      </c>
      <c r="E108" s="2">
        <v>43088</v>
      </c>
      <c r="F108" s="2">
        <v>43088</v>
      </c>
      <c r="G108" s="2">
        <v>44914</v>
      </c>
      <c r="H108" s="2">
        <v>44914</v>
      </c>
      <c r="K108" s="1" t="s">
        <v>737</v>
      </c>
      <c r="L108" s="1">
        <v>22122017</v>
      </c>
      <c r="M108" s="4">
        <v>72000</v>
      </c>
      <c r="N108" s="4">
        <v>72000</v>
      </c>
      <c r="O108" s="1" t="s">
        <v>314</v>
      </c>
      <c r="P108" s="1" t="s">
        <v>738</v>
      </c>
      <c r="Q108" s="1" t="str">
        <f>VLOOKUP(A108,'TESTE 1 (1)'!A:A,1,0)</f>
        <v>17CT0055</v>
      </c>
    </row>
    <row r="109" spans="1:17" ht="15.75" customHeight="1" x14ac:dyDescent="0.25">
      <c r="A109" s="1" t="s">
        <v>213</v>
      </c>
      <c r="B109" s="1" t="s">
        <v>739</v>
      </c>
      <c r="C109" s="1" t="s">
        <v>740</v>
      </c>
      <c r="D109" s="1" t="s">
        <v>307</v>
      </c>
      <c r="E109" s="2">
        <v>43217</v>
      </c>
      <c r="F109" s="2">
        <v>43294</v>
      </c>
      <c r="G109" s="2">
        <v>45120</v>
      </c>
      <c r="H109" s="2">
        <v>45120</v>
      </c>
      <c r="K109" s="1" t="s">
        <v>741</v>
      </c>
      <c r="L109" s="1">
        <v>4152018</v>
      </c>
      <c r="M109" s="4">
        <v>78000</v>
      </c>
      <c r="N109" s="4">
        <v>80013.37</v>
      </c>
      <c r="O109" s="1" t="s">
        <v>314</v>
      </c>
      <c r="P109" s="1" t="s">
        <v>742</v>
      </c>
      <c r="Q109" s="1" t="str">
        <f>VLOOKUP(A109,'TESTE 1 (1)'!A:A,1,0)</f>
        <v>18CT0009</v>
      </c>
    </row>
    <row r="110" spans="1:17" ht="15.75" customHeight="1" x14ac:dyDescent="0.25">
      <c r="A110" s="1" t="s">
        <v>743</v>
      </c>
      <c r="B110" s="1" t="s">
        <v>744</v>
      </c>
      <c r="C110" s="1" t="s">
        <v>745</v>
      </c>
      <c r="D110" s="1" t="s">
        <v>307</v>
      </c>
      <c r="E110" s="2">
        <v>43966</v>
      </c>
      <c r="F110" s="2">
        <v>43970</v>
      </c>
      <c r="G110" s="2">
        <v>44335</v>
      </c>
      <c r="H110" s="2">
        <v>44335</v>
      </c>
      <c r="K110" s="1" t="s">
        <v>746</v>
      </c>
      <c r="L110" s="1">
        <v>9011072020</v>
      </c>
      <c r="M110" s="4">
        <v>26000</v>
      </c>
      <c r="N110" s="4">
        <v>26000</v>
      </c>
      <c r="O110" s="1" t="s">
        <v>309</v>
      </c>
      <c r="P110" s="1" t="s">
        <v>382</v>
      </c>
      <c r="Q110" s="1" t="e">
        <f>VLOOKUP(A110,'TESTE 1 (1)'!A:A,1,0)</f>
        <v>#N/A</v>
      </c>
    </row>
    <row r="111" spans="1:17" ht="15.75" customHeight="1" x14ac:dyDescent="0.25">
      <c r="A111" s="1" t="s">
        <v>227</v>
      </c>
      <c r="B111" s="1" t="s">
        <v>747</v>
      </c>
      <c r="C111" s="1" t="s">
        <v>748</v>
      </c>
      <c r="D111" s="1" t="s">
        <v>307</v>
      </c>
      <c r="E111" s="2">
        <v>43346</v>
      </c>
      <c r="F111" s="2">
        <v>43346</v>
      </c>
      <c r="G111" s="2">
        <v>45172</v>
      </c>
      <c r="H111" s="2">
        <v>45172</v>
      </c>
      <c r="K111" s="1" t="s">
        <v>749</v>
      </c>
      <c r="L111" s="1">
        <v>2876492018</v>
      </c>
      <c r="M111" s="4">
        <v>24000</v>
      </c>
      <c r="N111" s="4">
        <v>24000</v>
      </c>
      <c r="O111" s="1" t="s">
        <v>314</v>
      </c>
      <c r="P111" s="1" t="s">
        <v>750</v>
      </c>
      <c r="Q111" s="1" t="str">
        <f>VLOOKUP(A111,'TESTE 1 (1)'!A:A,1,0)</f>
        <v>18CT0053</v>
      </c>
    </row>
    <row r="112" spans="1:17" ht="15.75" customHeight="1" x14ac:dyDescent="0.25">
      <c r="A112" s="1" t="s">
        <v>112</v>
      </c>
      <c r="B112" s="1" t="s">
        <v>751</v>
      </c>
      <c r="C112" s="1" t="s">
        <v>752</v>
      </c>
      <c r="D112" s="1" t="s">
        <v>307</v>
      </c>
      <c r="E112" s="2">
        <v>43801</v>
      </c>
      <c r="F112" s="2">
        <v>43809</v>
      </c>
      <c r="G112" s="2">
        <v>44175</v>
      </c>
      <c r="H112" s="2">
        <v>44540</v>
      </c>
      <c r="K112" s="1" t="s">
        <v>753</v>
      </c>
      <c r="L112" s="1">
        <v>9826382019</v>
      </c>
      <c r="M112" s="4">
        <v>37631.47</v>
      </c>
      <c r="N112" s="4">
        <v>37631.47</v>
      </c>
      <c r="O112" s="1" t="s">
        <v>309</v>
      </c>
      <c r="P112" s="1" t="s">
        <v>754</v>
      </c>
      <c r="Q112" s="1" t="str">
        <f>VLOOKUP(A112,'TESTE 1 (1)'!A:A,1,0)</f>
        <v>19CT0063</v>
      </c>
    </row>
    <row r="113" spans="1:17" ht="15.75" customHeight="1" x14ac:dyDescent="0.25">
      <c r="A113" s="1" t="s">
        <v>233</v>
      </c>
      <c r="B113" s="1" t="s">
        <v>755</v>
      </c>
      <c r="C113" s="1" t="s">
        <v>756</v>
      </c>
      <c r="D113" s="1" t="s">
        <v>307</v>
      </c>
      <c r="E113" s="2">
        <v>43398</v>
      </c>
      <c r="F113" s="2">
        <v>43404</v>
      </c>
      <c r="G113" s="2">
        <v>45230</v>
      </c>
      <c r="H113" s="2">
        <v>45230</v>
      </c>
      <c r="K113" s="1" t="s">
        <v>757</v>
      </c>
      <c r="L113" s="1">
        <v>639445</v>
      </c>
      <c r="M113" s="4">
        <v>60000</v>
      </c>
      <c r="N113" s="4">
        <v>60000</v>
      </c>
      <c r="O113" s="1" t="s">
        <v>314</v>
      </c>
      <c r="P113" s="1" t="s">
        <v>758</v>
      </c>
      <c r="Q113" s="1" t="str">
        <f>VLOOKUP(A113,'TESTE 1 (1)'!A:A,1,0)</f>
        <v>18CT0075</v>
      </c>
    </row>
    <row r="114" spans="1:17" ht="15.75" customHeight="1" x14ac:dyDescent="0.25">
      <c r="A114" s="1" t="s">
        <v>759</v>
      </c>
      <c r="B114" s="1" t="s">
        <v>760</v>
      </c>
      <c r="C114" s="1" t="s">
        <v>761</v>
      </c>
      <c r="D114" s="1" t="s">
        <v>307</v>
      </c>
      <c r="E114" s="2">
        <v>43473</v>
      </c>
      <c r="F114" s="2">
        <v>43535</v>
      </c>
      <c r="G114" s="2">
        <v>44631</v>
      </c>
      <c r="H114" s="2">
        <v>44631</v>
      </c>
      <c r="K114" s="1" t="s">
        <v>762</v>
      </c>
      <c r="L114" s="1">
        <v>4914322018</v>
      </c>
      <c r="M114" s="4">
        <v>115068</v>
      </c>
      <c r="N114" s="4">
        <v>115068</v>
      </c>
      <c r="O114" s="1" t="s">
        <v>309</v>
      </c>
      <c r="P114" s="1" t="s">
        <v>604</v>
      </c>
      <c r="Q114" s="1" t="e">
        <f>VLOOKUP(A114,'TESTE 1 (1)'!A:A,1,0)</f>
        <v>#N/A</v>
      </c>
    </row>
    <row r="115" spans="1:17" ht="15.75" customHeight="1" x14ac:dyDescent="0.25">
      <c r="A115" s="1" t="s">
        <v>207</v>
      </c>
      <c r="B115" s="1" t="s">
        <v>763</v>
      </c>
      <c r="C115" s="1" t="s">
        <v>764</v>
      </c>
      <c r="D115" s="1" t="s">
        <v>307</v>
      </c>
      <c r="E115" s="2">
        <v>43136</v>
      </c>
      <c r="F115" s="2">
        <v>43139</v>
      </c>
      <c r="G115" s="2">
        <v>44965</v>
      </c>
      <c r="H115" s="2">
        <v>44965</v>
      </c>
      <c r="K115" s="1" t="s">
        <v>765</v>
      </c>
      <c r="L115" s="1">
        <v>1012018</v>
      </c>
      <c r="M115" s="4">
        <v>116601.60000000001</v>
      </c>
      <c r="N115" s="4">
        <v>116601.60000000001</v>
      </c>
      <c r="O115" s="1" t="s">
        <v>314</v>
      </c>
      <c r="P115" s="1" t="s">
        <v>766</v>
      </c>
      <c r="Q115" s="1" t="str">
        <f>VLOOKUP(A115,'TESTE 1 (1)'!A:A,1,0)</f>
        <v>18CT0004</v>
      </c>
    </row>
    <row r="116" spans="1:17" ht="15.75" customHeight="1" x14ac:dyDescent="0.25">
      <c r="A116" s="1" t="s">
        <v>102</v>
      </c>
      <c r="B116" s="1" t="s">
        <v>767</v>
      </c>
      <c r="C116" s="1" t="s">
        <v>768</v>
      </c>
      <c r="D116" s="1" t="s">
        <v>307</v>
      </c>
      <c r="E116" s="2">
        <v>43787</v>
      </c>
      <c r="F116" s="2">
        <v>43789</v>
      </c>
      <c r="G116" s="2">
        <v>44155</v>
      </c>
      <c r="H116" s="2">
        <v>44155</v>
      </c>
      <c r="K116" s="1" t="s">
        <v>769</v>
      </c>
      <c r="L116" s="1">
        <v>11033722019</v>
      </c>
      <c r="M116" s="4">
        <v>33800</v>
      </c>
      <c r="N116" s="4">
        <v>33800</v>
      </c>
      <c r="O116" s="1" t="s">
        <v>309</v>
      </c>
      <c r="Q116" s="1" t="str">
        <f>VLOOKUP(A116,'TESTE 1 (1)'!A:A,1,0)</f>
        <v>19CT0057</v>
      </c>
    </row>
    <row r="117" spans="1:17" ht="15.75" customHeight="1" x14ac:dyDescent="0.25">
      <c r="A117" s="1" t="s">
        <v>153</v>
      </c>
      <c r="B117" s="1" t="s">
        <v>770</v>
      </c>
      <c r="C117" s="1" t="s">
        <v>771</v>
      </c>
      <c r="D117" s="1" t="s">
        <v>307</v>
      </c>
      <c r="E117" s="2">
        <v>43577</v>
      </c>
      <c r="F117" s="2">
        <v>43594</v>
      </c>
      <c r="G117" s="2">
        <v>43960</v>
      </c>
      <c r="H117" s="2">
        <v>44325</v>
      </c>
      <c r="K117" s="1" t="s">
        <v>772</v>
      </c>
      <c r="L117" s="1" t="s">
        <v>773</v>
      </c>
      <c r="M117" s="4">
        <v>27670</v>
      </c>
      <c r="N117" s="4">
        <v>55340</v>
      </c>
      <c r="O117" s="1" t="s">
        <v>314</v>
      </c>
      <c r="P117" s="1" t="s">
        <v>349</v>
      </c>
      <c r="Q117" s="1" t="str">
        <f>VLOOKUP(A117,'TESTE 1 (1)'!A:A,1,0)</f>
        <v>19CT0012</v>
      </c>
    </row>
    <row r="118" spans="1:17" ht="15.75" customHeight="1" x14ac:dyDescent="0.25">
      <c r="A118" s="1" t="s">
        <v>774</v>
      </c>
      <c r="B118" s="1" t="s">
        <v>775</v>
      </c>
      <c r="C118" s="1" t="s">
        <v>776</v>
      </c>
      <c r="D118" s="1" t="s">
        <v>307</v>
      </c>
      <c r="E118" s="2">
        <v>44076</v>
      </c>
      <c r="F118" s="2">
        <v>44077</v>
      </c>
      <c r="G118" s="2">
        <v>44199</v>
      </c>
      <c r="H118" s="2">
        <v>44199</v>
      </c>
      <c r="K118" s="1" t="s">
        <v>777</v>
      </c>
      <c r="L118" s="1" t="s">
        <v>778</v>
      </c>
      <c r="M118" s="4">
        <v>13000</v>
      </c>
      <c r="N118" s="4">
        <v>13000</v>
      </c>
      <c r="O118" s="1" t="s">
        <v>309</v>
      </c>
      <c r="Q118" s="1" t="e">
        <f>VLOOKUP(A118,'TESTE 1 (1)'!A:A,1,0)</f>
        <v>#N/A</v>
      </c>
    </row>
    <row r="119" spans="1:17" ht="15.75" customHeight="1" x14ac:dyDescent="0.25">
      <c r="A119" s="1" t="s">
        <v>779</v>
      </c>
      <c r="B119" s="1" t="s">
        <v>775</v>
      </c>
      <c r="C119" s="1" t="s">
        <v>776</v>
      </c>
      <c r="D119" s="1" t="s">
        <v>307</v>
      </c>
      <c r="E119" s="2">
        <v>44074</v>
      </c>
      <c r="F119" s="2">
        <v>44074</v>
      </c>
      <c r="G119" s="2">
        <v>44196</v>
      </c>
      <c r="H119" s="2">
        <v>44196</v>
      </c>
      <c r="K119" s="1" t="s">
        <v>780</v>
      </c>
      <c r="L119" s="1" t="s">
        <v>781</v>
      </c>
      <c r="M119" s="4">
        <v>11000</v>
      </c>
      <c r="N119" s="4">
        <v>11000</v>
      </c>
      <c r="O119" s="1" t="s">
        <v>309</v>
      </c>
      <c r="Q119" s="1" t="e">
        <f>VLOOKUP(A119,'TESTE 1 (1)'!A:A,1,0)</f>
        <v>#N/A</v>
      </c>
    </row>
    <row r="120" spans="1:17" ht="15.75" customHeight="1" x14ac:dyDescent="0.25">
      <c r="A120" s="1" t="s">
        <v>782</v>
      </c>
      <c r="B120" s="1" t="s">
        <v>783</v>
      </c>
      <c r="C120" s="1" t="s">
        <v>784</v>
      </c>
      <c r="D120" s="1" t="s">
        <v>307</v>
      </c>
      <c r="E120" s="2">
        <v>43787</v>
      </c>
      <c r="F120" s="2">
        <v>43788</v>
      </c>
      <c r="G120" s="2">
        <v>44884</v>
      </c>
      <c r="H120" s="2">
        <v>44884</v>
      </c>
      <c r="K120" s="1" t="s">
        <v>785</v>
      </c>
      <c r="L120" s="1">
        <v>2524552019</v>
      </c>
      <c r="M120" s="4">
        <v>198154</v>
      </c>
      <c r="N120" s="4">
        <v>198154</v>
      </c>
      <c r="O120" s="1" t="s">
        <v>309</v>
      </c>
      <c r="P120" s="1" t="s">
        <v>409</v>
      </c>
      <c r="Q120" s="1" t="e">
        <f>VLOOKUP(A120,'TESTE 1 (1)'!A:A,1,0)</f>
        <v>#N/A</v>
      </c>
    </row>
    <row r="121" spans="1:17" ht="15.75" customHeight="1" x14ac:dyDescent="0.25">
      <c r="A121" s="1" t="s">
        <v>98</v>
      </c>
      <c r="B121" s="1" t="s">
        <v>786</v>
      </c>
      <c r="C121" s="1" t="s">
        <v>787</v>
      </c>
      <c r="D121" s="1" t="s">
        <v>307</v>
      </c>
      <c r="E121" s="2">
        <v>43782</v>
      </c>
      <c r="F121" s="2">
        <v>43787</v>
      </c>
      <c r="G121" s="2">
        <v>44153</v>
      </c>
      <c r="H121" s="2">
        <v>44518</v>
      </c>
      <c r="K121" s="1" t="s">
        <v>788</v>
      </c>
      <c r="L121" s="1">
        <v>9825532019</v>
      </c>
      <c r="M121" s="4">
        <v>259197.79</v>
      </c>
      <c r="N121" s="4">
        <v>555423.84</v>
      </c>
      <c r="O121" s="1" t="s">
        <v>314</v>
      </c>
      <c r="P121" s="1" t="s">
        <v>341</v>
      </c>
      <c r="Q121" s="1" t="str">
        <f>VLOOKUP(A121,'TESTE 1 (1)'!A:A,1,0)</f>
        <v>19CT0065</v>
      </c>
    </row>
    <row r="122" spans="1:17" ht="15.75" customHeight="1" x14ac:dyDescent="0.25">
      <c r="A122" s="1" t="s">
        <v>104</v>
      </c>
      <c r="B122" s="1" t="s">
        <v>789</v>
      </c>
      <c r="C122" s="1" t="s">
        <v>790</v>
      </c>
      <c r="D122" s="1" t="s">
        <v>307</v>
      </c>
      <c r="E122" s="2">
        <v>43790</v>
      </c>
      <c r="F122" s="2">
        <v>43790</v>
      </c>
      <c r="G122" s="2">
        <v>44156</v>
      </c>
      <c r="H122" s="2">
        <v>44156</v>
      </c>
      <c r="K122" s="1" t="s">
        <v>791</v>
      </c>
      <c r="L122" s="1">
        <v>7972092019</v>
      </c>
      <c r="M122" s="4">
        <v>553461.12</v>
      </c>
      <c r="N122" s="4">
        <v>553461.12</v>
      </c>
      <c r="O122" s="1" t="s">
        <v>314</v>
      </c>
      <c r="P122" s="1" t="s">
        <v>792</v>
      </c>
      <c r="Q122" s="1" t="str">
        <f>VLOOKUP(A122,'TESTE 1 (1)'!A:A,1,0)</f>
        <v>19CT0052</v>
      </c>
    </row>
    <row r="123" spans="1:17" ht="15.75" customHeight="1" x14ac:dyDescent="0.25">
      <c r="A123" s="1" t="s">
        <v>242</v>
      </c>
      <c r="B123" s="1" t="s">
        <v>793</v>
      </c>
      <c r="C123" s="1" t="s">
        <v>794</v>
      </c>
      <c r="D123" s="1" t="s">
        <v>307</v>
      </c>
      <c r="E123" s="2">
        <v>43795</v>
      </c>
      <c r="F123" s="2">
        <v>43812</v>
      </c>
      <c r="G123" s="2">
        <v>45639</v>
      </c>
      <c r="H123" s="2">
        <v>45639</v>
      </c>
      <c r="K123" s="1" t="s">
        <v>795</v>
      </c>
      <c r="L123" s="1">
        <v>8583592019</v>
      </c>
      <c r="M123" s="4">
        <v>90000</v>
      </c>
      <c r="N123" s="4">
        <v>90000</v>
      </c>
      <c r="O123" s="1" t="s">
        <v>314</v>
      </c>
      <c r="P123" s="1" t="s">
        <v>796</v>
      </c>
      <c r="Q123" s="1" t="str">
        <f>VLOOKUP(A123,'TESTE 1 (1)'!A:A,1,0)</f>
        <v>19CT0059</v>
      </c>
    </row>
    <row r="124" spans="1:17" ht="15.75" customHeight="1" x14ac:dyDescent="0.25">
      <c r="A124" s="1" t="s">
        <v>216</v>
      </c>
      <c r="B124" s="1" t="s">
        <v>797</v>
      </c>
      <c r="C124" s="1" t="s">
        <v>798</v>
      </c>
      <c r="D124" s="1" t="s">
        <v>307</v>
      </c>
      <c r="E124" s="2">
        <v>43287</v>
      </c>
      <c r="F124" s="2">
        <v>43301</v>
      </c>
      <c r="G124" s="2">
        <v>45127</v>
      </c>
      <c r="H124" s="2">
        <v>45127</v>
      </c>
      <c r="K124" s="1" t="s">
        <v>799</v>
      </c>
      <c r="L124" s="1">
        <v>650692018</v>
      </c>
      <c r="M124" s="4">
        <v>156000</v>
      </c>
      <c r="N124" s="4">
        <v>159944.67000000001</v>
      </c>
      <c r="O124" s="1" t="s">
        <v>314</v>
      </c>
      <c r="P124" s="1" t="s">
        <v>800</v>
      </c>
      <c r="Q124" s="1" t="str">
        <f>VLOOKUP(A124,'TESTE 1 (1)'!A:A,1,0)</f>
        <v>18CT0026</v>
      </c>
    </row>
    <row r="125" spans="1:17" ht="15.75" customHeight="1" x14ac:dyDescent="0.25">
      <c r="A125" s="1" t="s">
        <v>801</v>
      </c>
      <c r="B125" s="1" t="s">
        <v>802</v>
      </c>
      <c r="C125" s="1" t="s">
        <v>803</v>
      </c>
      <c r="D125" s="1" t="s">
        <v>307</v>
      </c>
      <c r="E125" s="2">
        <v>44015</v>
      </c>
      <c r="F125" s="2">
        <v>44018</v>
      </c>
      <c r="G125" s="2">
        <v>44383</v>
      </c>
      <c r="H125" s="2">
        <v>44383</v>
      </c>
      <c r="K125" s="1" t="s">
        <v>804</v>
      </c>
      <c r="L125" s="1" t="s">
        <v>805</v>
      </c>
      <c r="M125" s="4">
        <v>69984.53</v>
      </c>
      <c r="N125" s="4">
        <v>69984.53</v>
      </c>
      <c r="O125" s="1" t="s">
        <v>309</v>
      </c>
      <c r="P125" s="1" t="s">
        <v>806</v>
      </c>
      <c r="Q125" s="1" t="e">
        <f>VLOOKUP(A125,'TESTE 1 (1)'!A:A,1,0)</f>
        <v>#N/A</v>
      </c>
    </row>
    <row r="126" spans="1:17" ht="15.75" customHeight="1" x14ac:dyDescent="0.25">
      <c r="A126" s="1" t="s">
        <v>807</v>
      </c>
      <c r="B126" s="1" t="s">
        <v>808</v>
      </c>
      <c r="C126" s="1" t="s">
        <v>809</v>
      </c>
      <c r="D126" s="1" t="s">
        <v>307</v>
      </c>
      <c r="E126" s="2">
        <v>43441</v>
      </c>
      <c r="F126" s="2">
        <v>43438</v>
      </c>
      <c r="G126" s="2">
        <v>44169</v>
      </c>
      <c r="H126" s="2">
        <v>44169</v>
      </c>
      <c r="K126" s="1" t="s">
        <v>810</v>
      </c>
      <c r="L126" s="1">
        <v>9644862018</v>
      </c>
      <c r="M126" s="4">
        <v>31832</v>
      </c>
      <c r="N126" s="4">
        <v>31832</v>
      </c>
      <c r="O126" s="1" t="s">
        <v>309</v>
      </c>
      <c r="Q126" s="1" t="e">
        <f>VLOOKUP(A126,'TESTE 1 (1)'!A:A,1,0)</f>
        <v>#N/A</v>
      </c>
    </row>
    <row r="127" spans="1:17" ht="15.75" customHeight="1" x14ac:dyDescent="0.25">
      <c r="A127" s="1" t="s">
        <v>811</v>
      </c>
      <c r="B127" s="1" t="s">
        <v>812</v>
      </c>
      <c r="C127" s="1" t="s">
        <v>813</v>
      </c>
      <c r="D127" s="1" t="s">
        <v>307</v>
      </c>
      <c r="E127" s="2">
        <v>43712</v>
      </c>
      <c r="F127" s="2">
        <v>43712</v>
      </c>
      <c r="G127" s="2">
        <v>45539</v>
      </c>
      <c r="H127" s="2">
        <v>45539</v>
      </c>
      <c r="K127" s="5" t="s">
        <v>814</v>
      </c>
      <c r="L127" s="1">
        <v>7235062019</v>
      </c>
      <c r="M127" s="4">
        <v>866370.21</v>
      </c>
      <c r="N127" s="4">
        <v>866370.21</v>
      </c>
      <c r="O127" s="1" t="s">
        <v>309</v>
      </c>
      <c r="P127" s="1" t="s">
        <v>815</v>
      </c>
      <c r="Q127" s="1" t="e">
        <f>VLOOKUP(A127,'TESTE 1 (1)'!A:A,1,0)</f>
        <v>#N/A</v>
      </c>
    </row>
    <row r="128" spans="1:17" ht="15.75" customHeight="1" x14ac:dyDescent="0.25">
      <c r="A128" s="1" t="s">
        <v>100</v>
      </c>
      <c r="B128" s="1" t="s">
        <v>816</v>
      </c>
      <c r="C128" s="1" t="s">
        <v>817</v>
      </c>
      <c r="D128" s="1" t="s">
        <v>307</v>
      </c>
      <c r="E128" s="2">
        <v>43760</v>
      </c>
      <c r="F128" s="2">
        <v>43789</v>
      </c>
      <c r="G128" s="2">
        <v>44155</v>
      </c>
      <c r="H128" s="2">
        <v>44155</v>
      </c>
      <c r="K128" s="1" t="s">
        <v>818</v>
      </c>
      <c r="L128" s="1">
        <v>1711282019</v>
      </c>
      <c r="M128" s="4">
        <v>289319.19</v>
      </c>
      <c r="N128" s="4">
        <v>289319.19</v>
      </c>
      <c r="O128" s="1" t="s">
        <v>309</v>
      </c>
      <c r="P128" s="1" t="s">
        <v>650</v>
      </c>
      <c r="Q128" s="1" t="str">
        <f>VLOOKUP(A128,'TESTE 1 (1)'!A:A,1,0)</f>
        <v>19CT0049</v>
      </c>
    </row>
    <row r="129" spans="1:17" ht="15.75" customHeight="1" x14ac:dyDescent="0.25">
      <c r="A129" s="1" t="s">
        <v>106</v>
      </c>
      <c r="B129" s="1" t="s">
        <v>819</v>
      </c>
      <c r="C129" s="1" t="s">
        <v>820</v>
      </c>
      <c r="D129" s="1" t="s">
        <v>307</v>
      </c>
      <c r="E129" s="2">
        <v>43795</v>
      </c>
      <c r="F129" s="2">
        <v>43801</v>
      </c>
      <c r="G129" s="2">
        <v>44167</v>
      </c>
      <c r="H129" s="2">
        <v>44167</v>
      </c>
      <c r="K129" s="1" t="s">
        <v>821</v>
      </c>
      <c r="L129" s="1">
        <v>13701162019</v>
      </c>
      <c r="M129" s="4">
        <v>2998</v>
      </c>
      <c r="N129" s="4">
        <v>2998</v>
      </c>
      <c r="O129" s="1" t="s">
        <v>309</v>
      </c>
      <c r="P129" s="1" t="s">
        <v>349</v>
      </c>
      <c r="Q129" s="1" t="str">
        <f>VLOOKUP(A129,'TESTE 1 (1)'!A:A,1,0)</f>
        <v>19CT0062</v>
      </c>
    </row>
    <row r="130" spans="1:17" ht="15.75" customHeight="1" x14ac:dyDescent="0.25">
      <c r="A130" s="1" t="s">
        <v>822</v>
      </c>
      <c r="B130" s="1" t="s">
        <v>823</v>
      </c>
      <c r="C130" s="1" t="s">
        <v>824</v>
      </c>
      <c r="D130" s="1" t="s">
        <v>307</v>
      </c>
      <c r="E130" s="2">
        <v>43818</v>
      </c>
      <c r="F130" s="2">
        <v>43826</v>
      </c>
      <c r="G130" s="2">
        <v>44922</v>
      </c>
      <c r="H130" s="2">
        <v>44922</v>
      </c>
      <c r="K130" s="1" t="s">
        <v>825</v>
      </c>
      <c r="L130" s="1">
        <v>8764602019</v>
      </c>
      <c r="M130" s="4">
        <v>9600</v>
      </c>
      <c r="N130" s="4">
        <v>9600</v>
      </c>
      <c r="O130" s="1" t="s">
        <v>309</v>
      </c>
      <c r="P130" s="1" t="s">
        <v>826</v>
      </c>
      <c r="Q130" s="1" t="e">
        <f>VLOOKUP(A130,'TESTE 1 (1)'!A:A,1,0)</f>
        <v>#N/A</v>
      </c>
    </row>
    <row r="131" spans="1:17" ht="15.75" customHeight="1" x14ac:dyDescent="0.25">
      <c r="A131" s="1" t="s">
        <v>114</v>
      </c>
      <c r="B131" s="1" t="s">
        <v>827</v>
      </c>
      <c r="C131" s="1" t="s">
        <v>828</v>
      </c>
      <c r="D131" s="1" t="s">
        <v>307</v>
      </c>
      <c r="E131" s="2">
        <v>43815</v>
      </c>
      <c r="F131" s="2">
        <v>43816</v>
      </c>
      <c r="G131" s="2">
        <v>44182</v>
      </c>
      <c r="H131" s="2">
        <v>44182</v>
      </c>
      <c r="K131" s="1" t="s">
        <v>829</v>
      </c>
      <c r="L131" s="1">
        <v>3804612019</v>
      </c>
      <c r="M131" s="4">
        <v>16338.4</v>
      </c>
      <c r="N131" s="4">
        <v>16338.4</v>
      </c>
      <c r="O131" s="1" t="s">
        <v>309</v>
      </c>
      <c r="P131" s="1" t="s">
        <v>341</v>
      </c>
      <c r="Q131" s="1" t="str">
        <f>VLOOKUP(A131,'TESTE 1 (1)'!A:A,1,0)</f>
        <v>19CT0064</v>
      </c>
    </row>
    <row r="132" spans="1:17" ht="15.75" customHeight="1" x14ac:dyDescent="0.25">
      <c r="A132" s="1" t="s">
        <v>138</v>
      </c>
      <c r="B132" s="1" t="s">
        <v>830</v>
      </c>
      <c r="C132" s="1" t="s">
        <v>831</v>
      </c>
      <c r="D132" s="1" t="s">
        <v>307</v>
      </c>
      <c r="E132" s="2">
        <v>43899</v>
      </c>
      <c r="F132" s="2">
        <v>43900</v>
      </c>
      <c r="G132" s="2">
        <v>44265</v>
      </c>
      <c r="H132" s="2">
        <v>44265</v>
      </c>
      <c r="K132" s="1" t="s">
        <v>832</v>
      </c>
      <c r="L132" s="1" t="s">
        <v>833</v>
      </c>
      <c r="M132" s="4">
        <v>417825</v>
      </c>
      <c r="N132" s="4">
        <v>417825</v>
      </c>
      <c r="O132" s="1" t="s">
        <v>314</v>
      </c>
      <c r="Q132" s="1" t="str">
        <f>VLOOKUP(A132,'TESTE 1 (1)'!A:A,1,0)</f>
        <v>20CT0007</v>
      </c>
    </row>
    <row r="133" spans="1:17" ht="15.75" customHeight="1" x14ac:dyDescent="0.25">
      <c r="A133" s="1" t="s">
        <v>210</v>
      </c>
      <c r="B133" s="1" t="s">
        <v>834</v>
      </c>
      <c r="C133" s="1" t="s">
        <v>835</v>
      </c>
      <c r="D133" s="1" t="s">
        <v>307</v>
      </c>
      <c r="E133" s="2">
        <v>43234</v>
      </c>
      <c r="F133" s="2">
        <v>43234</v>
      </c>
      <c r="G133" s="2">
        <v>45060</v>
      </c>
      <c r="H133" s="2">
        <v>45060</v>
      </c>
      <c r="K133" s="1" t="s">
        <v>836</v>
      </c>
      <c r="L133" s="1">
        <v>4372018</v>
      </c>
      <c r="M133" s="4">
        <v>72000</v>
      </c>
      <c r="N133" s="4">
        <v>72000</v>
      </c>
      <c r="O133" s="1" t="s">
        <v>314</v>
      </c>
      <c r="P133" s="1" t="s">
        <v>837</v>
      </c>
      <c r="Q133" s="1" t="str">
        <f>VLOOKUP(A133,'TESTE 1 (1)'!A:A,1,0)</f>
        <v>18CT0016</v>
      </c>
    </row>
    <row r="134" spans="1:17" ht="15.75" customHeight="1" x14ac:dyDescent="0.25">
      <c r="A134" s="1" t="s">
        <v>230</v>
      </c>
      <c r="B134" s="1" t="s">
        <v>838</v>
      </c>
      <c r="C134" s="1" t="s">
        <v>839</v>
      </c>
      <c r="D134" s="1" t="s">
        <v>307</v>
      </c>
      <c r="E134" s="2">
        <v>43287</v>
      </c>
      <c r="F134" s="2">
        <v>43347</v>
      </c>
      <c r="G134" s="2">
        <v>45173</v>
      </c>
      <c r="H134" s="2">
        <v>45173</v>
      </c>
      <c r="K134" s="1" t="s">
        <v>840</v>
      </c>
      <c r="L134" s="1" t="s">
        <v>841</v>
      </c>
      <c r="M134" s="4">
        <v>72000</v>
      </c>
      <c r="N134" s="4">
        <v>77034.23</v>
      </c>
      <c r="O134" s="1" t="s">
        <v>314</v>
      </c>
      <c r="P134" s="1" t="s">
        <v>842</v>
      </c>
      <c r="Q134" s="1" t="str">
        <f>VLOOKUP(A134,'TESTE 1 (1)'!A:A,1,0)</f>
        <v>18CT0027</v>
      </c>
    </row>
    <row r="135" spans="1:17" ht="15.75" customHeight="1" x14ac:dyDescent="0.25">
      <c r="A135" s="1" t="s">
        <v>843</v>
      </c>
      <c r="B135" s="1" t="s">
        <v>844</v>
      </c>
      <c r="C135" s="1" t="s">
        <v>845</v>
      </c>
      <c r="D135" s="1" t="s">
        <v>307</v>
      </c>
      <c r="E135" s="2">
        <v>43410</v>
      </c>
      <c r="F135" s="2">
        <v>43410</v>
      </c>
      <c r="G135" s="2">
        <v>45236</v>
      </c>
      <c r="H135" s="2">
        <v>45236</v>
      </c>
      <c r="K135" s="1" t="s">
        <v>846</v>
      </c>
      <c r="L135" s="1">
        <v>12220522018</v>
      </c>
      <c r="M135" s="4">
        <v>201362.87</v>
      </c>
      <c r="N135" s="4">
        <v>201362.87</v>
      </c>
      <c r="O135" s="1" t="s">
        <v>309</v>
      </c>
      <c r="P135" s="1" t="s">
        <v>382</v>
      </c>
      <c r="Q135" s="1" t="e">
        <f>VLOOKUP(A135,'TESTE 1 (1)'!A:A,1,0)</f>
        <v>#N/A</v>
      </c>
    </row>
    <row r="136" spans="1:17" ht="15.75" customHeight="1" x14ac:dyDescent="0.25">
      <c r="A136" s="1" t="s">
        <v>142</v>
      </c>
      <c r="B136" s="1" t="s">
        <v>847</v>
      </c>
      <c r="C136" s="1" t="s">
        <v>848</v>
      </c>
      <c r="D136" s="1" t="s">
        <v>307</v>
      </c>
      <c r="E136" s="2">
        <v>43901</v>
      </c>
      <c r="F136" s="2">
        <v>43915</v>
      </c>
      <c r="G136" s="2">
        <v>44280</v>
      </c>
      <c r="H136" s="2">
        <v>44280</v>
      </c>
      <c r="K136" s="1" t="s">
        <v>849</v>
      </c>
      <c r="L136" s="1" t="s">
        <v>850</v>
      </c>
      <c r="M136" s="4">
        <v>12700</v>
      </c>
      <c r="N136" s="4">
        <v>12700</v>
      </c>
      <c r="O136" s="1" t="s">
        <v>309</v>
      </c>
      <c r="P136" s="1" t="s">
        <v>626</v>
      </c>
      <c r="Q136" s="1" t="str">
        <f>VLOOKUP(A136,'TESTE 1 (1)'!A:A,1,0)</f>
        <v>20CT0008</v>
      </c>
    </row>
    <row r="137" spans="1:17" ht="15.75" customHeight="1" x14ac:dyDescent="0.25">
      <c r="A137" s="1" t="s">
        <v>257</v>
      </c>
      <c r="B137" s="1" t="s">
        <v>851</v>
      </c>
      <c r="C137" s="1" t="s">
        <v>852</v>
      </c>
      <c r="D137" s="1" t="s">
        <v>307</v>
      </c>
      <c r="E137" s="2">
        <v>43872</v>
      </c>
      <c r="F137" s="2">
        <v>44018</v>
      </c>
      <c r="G137" s="2">
        <v>45844</v>
      </c>
      <c r="H137" s="2">
        <v>45844</v>
      </c>
      <c r="K137" s="1" t="s">
        <v>853</v>
      </c>
      <c r="L137" s="1" t="s">
        <v>854</v>
      </c>
      <c r="M137" s="4">
        <v>114000</v>
      </c>
      <c r="N137" s="4">
        <v>114000</v>
      </c>
      <c r="O137" s="1" t="s">
        <v>314</v>
      </c>
      <c r="P137" s="1" t="s">
        <v>855</v>
      </c>
      <c r="Q137" s="1" t="str">
        <f>VLOOKUP(A137,'TESTE 1 (1)'!A:A,1,0)</f>
        <v>20CT0003</v>
      </c>
    </row>
    <row r="138" spans="1:17" ht="15.75" customHeight="1" x14ac:dyDescent="0.25">
      <c r="A138" s="1" t="s">
        <v>856</v>
      </c>
      <c r="B138" s="1" t="s">
        <v>857</v>
      </c>
      <c r="C138" s="1" t="s">
        <v>858</v>
      </c>
      <c r="D138" s="1" t="s">
        <v>307</v>
      </c>
      <c r="E138" s="2">
        <v>44018</v>
      </c>
      <c r="F138" s="2">
        <v>44020</v>
      </c>
      <c r="G138" s="2">
        <v>44195</v>
      </c>
      <c r="H138" s="2">
        <v>44195</v>
      </c>
      <c r="K138" s="1" t="s">
        <v>859</v>
      </c>
      <c r="L138" s="1" t="s">
        <v>860</v>
      </c>
      <c r="M138" s="4">
        <v>11700</v>
      </c>
      <c r="N138" s="4">
        <v>11700</v>
      </c>
      <c r="O138" s="1" t="s">
        <v>309</v>
      </c>
      <c r="P138" s="1" t="s">
        <v>656</v>
      </c>
      <c r="Q138" s="1" t="e">
        <f>VLOOKUP(A138,'TESTE 1 (1)'!A:A,1,0)</f>
        <v>#N/A</v>
      </c>
    </row>
    <row r="139" spans="1:17" ht="15.75" customHeight="1" x14ac:dyDescent="0.25">
      <c r="A139" s="1" t="s">
        <v>861</v>
      </c>
      <c r="B139" s="1" t="s">
        <v>862</v>
      </c>
      <c r="C139" s="1" t="s">
        <v>863</v>
      </c>
      <c r="D139" s="1" t="s">
        <v>307</v>
      </c>
      <c r="E139" s="2">
        <v>44124</v>
      </c>
      <c r="F139" s="2">
        <v>44125</v>
      </c>
      <c r="G139" s="2">
        <v>44490</v>
      </c>
      <c r="H139" s="2">
        <v>44490</v>
      </c>
      <c r="K139" s="1" t="s">
        <v>864</v>
      </c>
      <c r="L139" s="1" t="s">
        <v>865</v>
      </c>
      <c r="M139" s="4">
        <v>8844.5</v>
      </c>
      <c r="N139" s="4">
        <v>8844.5</v>
      </c>
      <c r="O139" s="1" t="s">
        <v>309</v>
      </c>
      <c r="Q139" s="1" t="e">
        <f>VLOOKUP(A139,'TESTE 1 (1)'!A:A,1,0)</f>
        <v>#N/A</v>
      </c>
    </row>
    <row r="140" spans="1:17" ht="15.75" customHeight="1" x14ac:dyDescent="0.25">
      <c r="A140" s="1" t="s">
        <v>136</v>
      </c>
      <c r="B140" s="1" t="s">
        <v>866</v>
      </c>
      <c r="C140" s="1" t="s">
        <v>867</v>
      </c>
      <c r="D140" s="1" t="s">
        <v>307</v>
      </c>
      <c r="E140" s="2">
        <v>43889</v>
      </c>
      <c r="F140" s="2">
        <v>43892</v>
      </c>
      <c r="G140" s="2">
        <v>44257</v>
      </c>
      <c r="H140" s="2">
        <v>44257</v>
      </c>
      <c r="K140" s="1" t="s">
        <v>868</v>
      </c>
      <c r="L140" s="1">
        <v>1230312020</v>
      </c>
      <c r="M140" s="4">
        <v>149250</v>
      </c>
      <c r="N140" s="4">
        <v>149250</v>
      </c>
      <c r="O140" s="1" t="s">
        <v>309</v>
      </c>
      <c r="P140" s="1" t="s">
        <v>349</v>
      </c>
      <c r="Q140" s="1" t="str">
        <f>VLOOKUP(A140,'TESTE 1 (1)'!A:A,1,0)</f>
        <v>20CT0006</v>
      </c>
    </row>
    <row r="141" spans="1:17" ht="15.75" customHeight="1" x14ac:dyDescent="0.25">
      <c r="A141" s="1" t="s">
        <v>869</v>
      </c>
      <c r="B141" s="1" t="s">
        <v>870</v>
      </c>
      <c r="C141" s="1" t="s">
        <v>871</v>
      </c>
      <c r="D141" s="1" t="s">
        <v>307</v>
      </c>
      <c r="E141" s="2">
        <v>44082</v>
      </c>
      <c r="F141" s="2">
        <v>44083</v>
      </c>
      <c r="G141" s="2">
        <v>45909</v>
      </c>
      <c r="H141" s="2">
        <v>45937</v>
      </c>
      <c r="I141" s="2">
        <v>44111</v>
      </c>
      <c r="J141" s="2">
        <v>44144</v>
      </c>
      <c r="K141" s="1" t="s">
        <v>872</v>
      </c>
      <c r="L141" s="1" t="s">
        <v>873</v>
      </c>
      <c r="M141" s="4">
        <v>158470</v>
      </c>
      <c r="N141" s="4">
        <v>158470</v>
      </c>
      <c r="O141" s="1" t="s">
        <v>309</v>
      </c>
      <c r="Q141" s="1" t="e">
        <f>VLOOKUP(A141,'TESTE 1 (1)'!A:A,1,0)</f>
        <v>#N/A</v>
      </c>
    </row>
    <row r="142" spans="1:17" ht="15.75" customHeight="1" x14ac:dyDescent="0.25">
      <c r="A142" s="1" t="s">
        <v>261</v>
      </c>
      <c r="B142" s="1" t="s">
        <v>874</v>
      </c>
      <c r="C142" s="1" t="s">
        <v>875</v>
      </c>
      <c r="D142" s="1" t="s">
        <v>307</v>
      </c>
      <c r="E142" s="2">
        <v>44040</v>
      </c>
      <c r="F142" s="2">
        <v>44075</v>
      </c>
      <c r="G142" s="2">
        <v>45901</v>
      </c>
      <c r="H142" s="2">
        <v>45901</v>
      </c>
      <c r="K142" s="1" t="s">
        <v>876</v>
      </c>
      <c r="L142" s="1" t="s">
        <v>877</v>
      </c>
      <c r="M142" s="4">
        <v>90000</v>
      </c>
      <c r="N142" s="4">
        <v>90000</v>
      </c>
      <c r="O142" s="1" t="s">
        <v>314</v>
      </c>
      <c r="P142" s="1" t="s">
        <v>878</v>
      </c>
      <c r="Q142" s="1" t="str">
        <f>VLOOKUP(A142,'TESTE 1 (1)'!A:A,1,0)</f>
        <v>20CT0018</v>
      </c>
    </row>
    <row r="143" spans="1:17" ht="15.75" customHeight="1" x14ac:dyDescent="0.25">
      <c r="A143" s="1" t="s">
        <v>50</v>
      </c>
      <c r="B143" s="1" t="s">
        <v>879</v>
      </c>
      <c r="C143" s="1" t="s">
        <v>880</v>
      </c>
      <c r="D143" s="1" t="s">
        <v>307</v>
      </c>
      <c r="E143" s="2">
        <v>44041</v>
      </c>
      <c r="F143" s="2">
        <v>44084</v>
      </c>
      <c r="G143" s="2">
        <v>44450</v>
      </c>
      <c r="H143" s="2">
        <v>44450</v>
      </c>
      <c r="K143" s="1" t="s">
        <v>881</v>
      </c>
      <c r="L143" s="1" t="s">
        <v>882</v>
      </c>
      <c r="M143" s="4">
        <v>401000</v>
      </c>
      <c r="N143" s="4">
        <v>401000</v>
      </c>
      <c r="O143" s="1" t="s">
        <v>314</v>
      </c>
      <c r="P143" s="1" t="s">
        <v>883</v>
      </c>
      <c r="Q143" s="1" t="str">
        <f>VLOOKUP(A143,'TESTE 1 (1)'!A:A,1,0)</f>
        <v>20CT0025</v>
      </c>
    </row>
    <row r="144" spans="1:17" ht="15.75" customHeight="1" x14ac:dyDescent="0.25">
      <c r="A144" s="1" t="s">
        <v>884</v>
      </c>
      <c r="B144" s="1" t="s">
        <v>885</v>
      </c>
      <c r="C144" s="1" t="s">
        <v>886</v>
      </c>
      <c r="D144" s="1" t="s">
        <v>307</v>
      </c>
      <c r="E144" s="2">
        <v>44047</v>
      </c>
      <c r="F144" s="2">
        <v>44053</v>
      </c>
      <c r="G144" s="2">
        <v>44195</v>
      </c>
      <c r="H144" s="2">
        <v>44195</v>
      </c>
      <c r="K144" s="1" t="s">
        <v>887</v>
      </c>
      <c r="L144" s="1" t="s">
        <v>888</v>
      </c>
      <c r="M144" s="4">
        <v>15700</v>
      </c>
      <c r="N144" s="4">
        <v>15700</v>
      </c>
      <c r="O144" s="1" t="s">
        <v>309</v>
      </c>
      <c r="Q144" s="1" t="e">
        <f>VLOOKUP(A144,'TESTE 1 (1)'!A:A,1,0)</f>
        <v>#N/A</v>
      </c>
    </row>
    <row r="145" spans="1:17" ht="15.75" customHeight="1" x14ac:dyDescent="0.25">
      <c r="A145" s="1" t="s">
        <v>59</v>
      </c>
      <c r="B145" s="1" t="s">
        <v>889</v>
      </c>
      <c r="C145" s="1" t="s">
        <v>890</v>
      </c>
      <c r="D145" s="1" t="s">
        <v>307</v>
      </c>
      <c r="E145" s="2">
        <v>44049</v>
      </c>
      <c r="F145" s="2">
        <v>44094</v>
      </c>
      <c r="G145" s="2">
        <v>44459</v>
      </c>
      <c r="H145" s="2">
        <v>44459</v>
      </c>
      <c r="K145" s="1" t="s">
        <v>891</v>
      </c>
      <c r="L145" s="1" t="s">
        <v>892</v>
      </c>
      <c r="M145" s="4">
        <v>407299.11</v>
      </c>
      <c r="N145" s="4">
        <v>407299.11</v>
      </c>
      <c r="O145" s="1" t="s">
        <v>314</v>
      </c>
      <c r="P145" s="1" t="s">
        <v>404</v>
      </c>
      <c r="Q145" s="1" t="str">
        <f>VLOOKUP(A145,'TESTE 1 (1)'!A:A,1,0)</f>
        <v>20CT0031</v>
      </c>
    </row>
    <row r="146" spans="1:17" ht="15.75" customHeight="1" x14ac:dyDescent="0.25">
      <c r="A146" s="1" t="s">
        <v>893</v>
      </c>
      <c r="B146" s="1" t="s">
        <v>894</v>
      </c>
      <c r="C146" s="1" t="s">
        <v>895</v>
      </c>
      <c r="D146" s="1" t="s">
        <v>307</v>
      </c>
      <c r="E146" s="2">
        <v>44068</v>
      </c>
      <c r="F146" s="2">
        <v>44069</v>
      </c>
      <c r="G146" s="2">
        <v>44159</v>
      </c>
      <c r="H146" s="2">
        <v>44159</v>
      </c>
      <c r="K146" s="1" t="s">
        <v>896</v>
      </c>
      <c r="L146" s="1" t="s">
        <v>897</v>
      </c>
      <c r="M146" s="4">
        <v>16410</v>
      </c>
      <c r="N146" s="4">
        <v>16410</v>
      </c>
      <c r="O146" s="1" t="s">
        <v>314</v>
      </c>
      <c r="Q146" s="1" t="e">
        <f>VLOOKUP(A146,'TESTE 1 (1)'!A:A,1,0)</f>
        <v>#N/A</v>
      </c>
    </row>
    <row r="147" spans="1:17" ht="15.75" customHeight="1" x14ac:dyDescent="0.25">
      <c r="A147" s="1" t="s">
        <v>272</v>
      </c>
      <c r="B147" s="1" t="s">
        <v>898</v>
      </c>
      <c r="C147" s="1" t="s">
        <v>899</v>
      </c>
      <c r="D147" s="1" t="s">
        <v>307</v>
      </c>
      <c r="E147" s="2">
        <v>44068</v>
      </c>
      <c r="F147" s="2">
        <v>44068</v>
      </c>
      <c r="G147" s="2">
        <v>44433</v>
      </c>
      <c r="H147" s="2">
        <v>44433</v>
      </c>
      <c r="K147" s="1" t="s">
        <v>900</v>
      </c>
      <c r="L147" s="1" t="s">
        <v>901</v>
      </c>
      <c r="M147" s="4">
        <v>18486</v>
      </c>
      <c r="N147" s="4">
        <v>18486</v>
      </c>
      <c r="O147" s="1" t="s">
        <v>314</v>
      </c>
      <c r="P147" s="1" t="s">
        <v>902</v>
      </c>
      <c r="Q147" s="1" t="str">
        <f>VLOOKUP(A147,'TESTE 1 (1)'!A:A,1,0)</f>
        <v>20CT0036</v>
      </c>
    </row>
    <row r="148" spans="1:17" ht="15.75" customHeight="1" x14ac:dyDescent="0.25">
      <c r="A148" s="1" t="s">
        <v>72</v>
      </c>
      <c r="B148" s="1" t="s">
        <v>903</v>
      </c>
      <c r="C148" s="1" t="s">
        <v>904</v>
      </c>
      <c r="D148" s="1" t="s">
        <v>307</v>
      </c>
      <c r="E148" s="2">
        <v>44082</v>
      </c>
      <c r="F148" s="2">
        <v>44134</v>
      </c>
      <c r="G148" s="2">
        <v>45229</v>
      </c>
      <c r="H148" s="2">
        <v>45229</v>
      </c>
      <c r="K148" s="1" t="s">
        <v>905</v>
      </c>
      <c r="L148" s="1" t="s">
        <v>649</v>
      </c>
      <c r="M148" s="4">
        <v>8550</v>
      </c>
      <c r="N148" s="4">
        <v>8550</v>
      </c>
      <c r="O148" s="1" t="s">
        <v>309</v>
      </c>
      <c r="P148" s="1" t="s">
        <v>650</v>
      </c>
      <c r="Q148" s="1" t="str">
        <f>VLOOKUP(A148,'TESTE 1 (1)'!A:A,1,0)</f>
        <v>20CT0048</v>
      </c>
    </row>
    <row r="149" spans="1:17" ht="15.75" customHeight="1" x14ac:dyDescent="0.25">
      <c r="A149" s="1" t="s">
        <v>270</v>
      </c>
      <c r="B149" s="1" t="s">
        <v>906</v>
      </c>
      <c r="C149" s="1" t="s">
        <v>907</v>
      </c>
      <c r="D149" s="1" t="s">
        <v>307</v>
      </c>
      <c r="E149" s="2">
        <v>44056</v>
      </c>
      <c r="F149" s="2">
        <v>44067</v>
      </c>
      <c r="G149" s="2">
        <v>44432</v>
      </c>
      <c r="H149" s="2">
        <v>44432</v>
      </c>
      <c r="K149" s="1" t="s">
        <v>908</v>
      </c>
      <c r="L149" s="1" t="s">
        <v>909</v>
      </c>
      <c r="M149" s="4">
        <v>44699.6</v>
      </c>
      <c r="N149" s="4">
        <v>44699.6</v>
      </c>
      <c r="O149" s="1" t="s">
        <v>314</v>
      </c>
      <c r="P149" s="1" t="s">
        <v>806</v>
      </c>
      <c r="Q149" s="1" t="str">
        <f>VLOOKUP(A149,'TESTE 1 (1)'!A:A,1,0)</f>
        <v>20CT0032</v>
      </c>
    </row>
    <row r="150" spans="1:17" ht="15.75" customHeight="1" x14ac:dyDescent="0.25">
      <c r="A150" s="1" t="s">
        <v>245</v>
      </c>
      <c r="B150" s="1" t="s">
        <v>910</v>
      </c>
      <c r="C150" s="1" t="s">
        <v>911</v>
      </c>
      <c r="D150" s="1" t="s">
        <v>307</v>
      </c>
      <c r="E150" s="2">
        <v>43902</v>
      </c>
      <c r="F150" s="2">
        <v>43944</v>
      </c>
      <c r="G150" s="2">
        <v>45770</v>
      </c>
      <c r="H150" s="2">
        <v>45770</v>
      </c>
      <c r="K150" s="1" t="s">
        <v>912</v>
      </c>
      <c r="L150" s="1" t="s">
        <v>913</v>
      </c>
      <c r="M150" s="4">
        <v>14400</v>
      </c>
      <c r="N150" s="4">
        <v>14400</v>
      </c>
      <c r="O150" s="1" t="s">
        <v>314</v>
      </c>
      <c r="P150" s="1" t="s">
        <v>914</v>
      </c>
      <c r="Q150" s="1" t="str">
        <f>VLOOKUP(A150,'TESTE 1 (1)'!A:A,1,0)</f>
        <v>20CT0004</v>
      </c>
    </row>
    <row r="151" spans="1:17" ht="15.75" customHeight="1" x14ac:dyDescent="0.25">
      <c r="A151" s="1" t="s">
        <v>76</v>
      </c>
      <c r="B151" s="1" t="s">
        <v>915</v>
      </c>
      <c r="C151" s="1" t="s">
        <v>916</v>
      </c>
      <c r="D151" s="1" t="s">
        <v>307</v>
      </c>
      <c r="E151" s="2">
        <v>43985</v>
      </c>
      <c r="F151" s="2">
        <v>43986</v>
      </c>
      <c r="G151" s="2">
        <v>44351</v>
      </c>
      <c r="H151" s="2">
        <v>44351</v>
      </c>
      <c r="K151" s="1" t="s">
        <v>917</v>
      </c>
      <c r="L151" s="1" t="s">
        <v>918</v>
      </c>
      <c r="M151" s="4">
        <v>373590</v>
      </c>
      <c r="N151" s="4">
        <v>373590</v>
      </c>
      <c r="O151" s="1" t="s">
        <v>309</v>
      </c>
      <c r="Q151" s="1" t="str">
        <f>VLOOKUP(A151,'TESTE 1 (1)'!A:A,1,0)</f>
        <v>20CT0019</v>
      </c>
    </row>
    <row r="152" spans="1:17" ht="15.75" customHeight="1" x14ac:dyDescent="0.25">
      <c r="A152" s="1" t="s">
        <v>919</v>
      </c>
      <c r="B152" s="1" t="s">
        <v>920</v>
      </c>
      <c r="C152" s="1" t="s">
        <v>921</v>
      </c>
      <c r="D152" s="1" t="s">
        <v>307</v>
      </c>
      <c r="E152" s="2">
        <v>44070</v>
      </c>
      <c r="F152" s="2">
        <v>44071</v>
      </c>
      <c r="G152" s="2">
        <v>44163</v>
      </c>
      <c r="H152" s="2">
        <v>44163</v>
      </c>
      <c r="K152" s="1" t="s">
        <v>922</v>
      </c>
      <c r="L152" s="1" t="s">
        <v>923</v>
      </c>
      <c r="M152" s="4">
        <v>3296.7</v>
      </c>
      <c r="N152" s="4">
        <v>3296.7</v>
      </c>
      <c r="O152" s="1" t="s">
        <v>309</v>
      </c>
      <c r="Q152" s="1" t="e">
        <f>VLOOKUP(A152,'TESTE 1 (1)'!A:A,1,0)</f>
        <v>#N/A</v>
      </c>
    </row>
    <row r="153" spans="1:17" ht="15.75" customHeight="1" x14ac:dyDescent="0.25">
      <c r="A153" s="1" t="s">
        <v>91</v>
      </c>
      <c r="B153" s="1" t="s">
        <v>924</v>
      </c>
      <c r="C153" s="1" t="s">
        <v>925</v>
      </c>
      <c r="D153" s="1" t="s">
        <v>307</v>
      </c>
      <c r="E153" s="2">
        <v>44131</v>
      </c>
      <c r="F153" s="2">
        <v>44143</v>
      </c>
      <c r="G153" s="2">
        <v>44508</v>
      </c>
      <c r="H153" s="2">
        <v>44508</v>
      </c>
      <c r="K153" s="1" t="s">
        <v>926</v>
      </c>
      <c r="L153" s="1" t="s">
        <v>927</v>
      </c>
      <c r="M153" s="4">
        <v>15399.6</v>
      </c>
      <c r="N153" s="4">
        <v>15399.6</v>
      </c>
      <c r="O153" s="1" t="s">
        <v>314</v>
      </c>
      <c r="P153" s="1" t="s">
        <v>928</v>
      </c>
      <c r="Q153" s="1" t="str">
        <f>VLOOKUP(A153,'TESTE 1 (1)'!A:A,1,0)</f>
        <v>20CT0080</v>
      </c>
    </row>
    <row r="154" spans="1:17" ht="15.75" customHeight="1" x14ac:dyDescent="0.25"/>
    <row r="155" spans="1:17" ht="15.75" customHeight="1" x14ac:dyDescent="0.25"/>
    <row r="156" spans="1:17" ht="15.75" customHeight="1" x14ac:dyDescent="0.25"/>
    <row r="157" spans="1:17" ht="15.75" customHeight="1" x14ac:dyDescent="0.25"/>
    <row r="158" spans="1:17" ht="15.75" customHeight="1" x14ac:dyDescent="0.25"/>
    <row r="159" spans="1:17" ht="15.75" customHeight="1" x14ac:dyDescent="0.25"/>
    <row r="160" spans="1:17"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autoFilter ref="A1:Q153"/>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0"/>
  <sheetViews>
    <sheetView zoomScaleNormal="100" workbookViewId="0">
      <selection sqref="A1:XFD1048576"/>
    </sheetView>
  </sheetViews>
  <sheetFormatPr defaultRowHeight="15" x14ac:dyDescent="0.25"/>
  <cols>
    <col min="1" max="1" width="15.85546875" customWidth="1"/>
    <col min="2" max="2" width="58.140625" customWidth="1"/>
    <col min="3" max="3" width="107.28515625" customWidth="1"/>
    <col min="4" max="4" width="19.85546875" customWidth="1"/>
    <col min="5" max="5" width="24.140625" customWidth="1"/>
    <col min="6" max="6" width="18.5703125" customWidth="1"/>
    <col min="7" max="7" width="23" customWidth="1"/>
    <col min="8" max="8" width="23.7109375" customWidth="1"/>
    <col min="9" max="9" width="19.140625" customWidth="1"/>
    <col min="10" max="26" width="8.7109375" customWidth="1"/>
    <col min="27" max="1025" width="14.42578125" customWidth="1"/>
  </cols>
  <sheetData>
    <row r="1" spans="1:9" x14ac:dyDescent="0.25">
      <c r="A1" s="1" t="s">
        <v>0</v>
      </c>
      <c r="B1" s="1" t="s">
        <v>289</v>
      </c>
      <c r="C1" s="1" t="s">
        <v>5</v>
      </c>
      <c r="D1" s="1" t="s">
        <v>1824</v>
      </c>
      <c r="E1" s="1" t="s">
        <v>1825</v>
      </c>
      <c r="F1" s="1" t="s">
        <v>1664</v>
      </c>
      <c r="G1" s="1" t="s">
        <v>1826</v>
      </c>
    </row>
    <row r="2" spans="1:9" x14ac:dyDescent="0.25">
      <c r="A2" s="1" t="s">
        <v>11</v>
      </c>
      <c r="B2" s="1" t="s">
        <v>721</v>
      </c>
      <c r="C2" s="1" t="s">
        <v>13</v>
      </c>
      <c r="D2" s="1" t="str">
        <f>VLOOKUP(A2,'CONTRATOS (1)'!$A$2:$I$177,9,0)</f>
        <v>SIM</v>
      </c>
      <c r="E2" s="2">
        <v>44140</v>
      </c>
      <c r="F2" s="2">
        <v>44505</v>
      </c>
      <c r="G2" s="3">
        <f>VLOOKUP(A2,'CONTRATOS (1)'!$A$2:$F$177,6,0)</f>
        <v>65799.960000000006</v>
      </c>
      <c r="H2" s="3" t="e">
        <f>VLOOKUP($A2,'SIAC-VIGENTES (1)'!$A$2:$N$153,14,0)</f>
        <v>#N/A</v>
      </c>
    </row>
    <row r="3" spans="1:9" x14ac:dyDescent="0.25">
      <c r="A3" s="1" t="s">
        <v>14</v>
      </c>
      <c r="B3" s="1" t="s">
        <v>317</v>
      </c>
      <c r="C3" s="1" t="s">
        <v>15</v>
      </c>
      <c r="D3" s="1" t="str">
        <f>VLOOKUP(A3,'CONTRATOS (1)'!$A$2:$I$177,9,0)</f>
        <v>SIM</v>
      </c>
      <c r="E3" s="2">
        <v>44014</v>
      </c>
      <c r="F3" s="2">
        <v>44379</v>
      </c>
      <c r="G3" s="3">
        <f>VLOOKUP(A3,'CONTRATOS (1)'!$A$2:$F$177,6,0)</f>
        <v>501875</v>
      </c>
      <c r="H3" s="3">
        <f>VLOOKUP(A3,'SIAC-VIGENTES (1)'!$A$2:$N$153,14,0)</f>
        <v>501875</v>
      </c>
      <c r="I3" s="3">
        <f t="shared" ref="I3:I34" si="0">H3-G3</f>
        <v>0</v>
      </c>
    </row>
    <row r="4" spans="1:9" x14ac:dyDescent="0.25">
      <c r="A4" s="1" t="s">
        <v>16</v>
      </c>
      <c r="B4" s="1" t="s">
        <v>1827</v>
      </c>
      <c r="C4" s="1" t="s">
        <v>17</v>
      </c>
      <c r="D4" s="1" t="str">
        <f>VLOOKUP(A4,'CONTRATOS (1)'!$A$2:$I$177,9,0)</f>
        <v>SIM</v>
      </c>
      <c r="E4" s="2">
        <v>43656</v>
      </c>
      <c r="F4" s="2">
        <v>44387</v>
      </c>
      <c r="G4" s="3">
        <f>VLOOKUP(A4,'CONTRATOS (1)'!$A$2:$F$177,6,0)</f>
        <v>18999.599999999999</v>
      </c>
      <c r="H4" s="3">
        <f>VLOOKUP(A4,'SIAC-VIGENTES (1)'!$A$2:$N$153,14,0)</f>
        <v>37999.199999999997</v>
      </c>
      <c r="I4" s="3">
        <f t="shared" si="0"/>
        <v>18999.599999999999</v>
      </c>
    </row>
    <row r="5" spans="1:9" x14ac:dyDescent="0.25">
      <c r="A5" s="1" t="s">
        <v>18</v>
      </c>
      <c r="B5" s="1" t="s">
        <v>347</v>
      </c>
      <c r="C5" s="1" t="s">
        <v>19</v>
      </c>
      <c r="D5" s="1" t="str">
        <f>VLOOKUP(A5,'CONTRATOS (1)'!$A$2:$I$177,9,0)</f>
        <v>SIM</v>
      </c>
      <c r="E5" s="2">
        <v>42928</v>
      </c>
      <c r="F5" s="2">
        <v>44389</v>
      </c>
      <c r="G5" s="3">
        <f>VLOOKUP(A5,'CONTRATOS (1)'!$A$2:$F$177,6,0)</f>
        <v>200737.01</v>
      </c>
      <c r="H5" s="3">
        <f>VLOOKUP(A5,'SIAC-VIGENTES (1)'!$A$2:$N$153,14,0)</f>
        <v>800174.69</v>
      </c>
      <c r="I5" s="3">
        <f t="shared" si="0"/>
        <v>599437.67999999993</v>
      </c>
    </row>
    <row r="6" spans="1:9" x14ac:dyDescent="0.25">
      <c r="A6" s="1" t="s">
        <v>20</v>
      </c>
      <c r="B6" s="1" t="s">
        <v>1828</v>
      </c>
      <c r="C6" s="1" t="s">
        <v>21</v>
      </c>
      <c r="D6" s="1" t="str">
        <f>VLOOKUP(A6,'CONTRATOS (1)'!$A$2:$I$177,9,0)</f>
        <v>SIM</v>
      </c>
      <c r="E6" s="2">
        <v>44130</v>
      </c>
      <c r="F6" s="2">
        <v>44196</v>
      </c>
      <c r="G6" s="3">
        <f>VLOOKUP(A6,'CONTRATOS (1)'!$A$2:$F$177,6,0)</f>
        <v>44598.94</v>
      </c>
      <c r="H6" s="3" t="e">
        <f>VLOOKUP(A6,'SIAC-VIGENTES (1)'!$A$2:$N$153,14,0)</f>
        <v>#N/A</v>
      </c>
      <c r="I6" s="3" t="e">
        <f t="shared" si="0"/>
        <v>#N/A</v>
      </c>
    </row>
    <row r="7" spans="1:9" x14ac:dyDescent="0.25">
      <c r="A7" s="1" t="s">
        <v>22</v>
      </c>
      <c r="B7" s="1" t="s">
        <v>689</v>
      </c>
      <c r="C7" s="1" t="s">
        <v>23</v>
      </c>
      <c r="D7" s="1" t="str">
        <f>VLOOKUP(A7,'CONTRATOS (1)'!$A$2:$I$177,9,0)</f>
        <v>SIM</v>
      </c>
      <c r="E7" s="2">
        <v>43689</v>
      </c>
      <c r="F7" s="2">
        <v>44420</v>
      </c>
      <c r="G7" s="3">
        <f>VLOOKUP(A7,'CONTRATOS (1)'!$A$2:$F$177,6,0)</f>
        <v>76277.7</v>
      </c>
      <c r="H7" s="3">
        <f>VLOOKUP(A7,'SIAC-VIGENTES (1)'!$A$2:$N$153,14,0)</f>
        <v>152555.4</v>
      </c>
      <c r="I7" s="3">
        <f t="shared" si="0"/>
        <v>76277.7</v>
      </c>
    </row>
    <row r="8" spans="1:9" x14ac:dyDescent="0.25">
      <c r="A8" s="1" t="s">
        <v>24</v>
      </c>
      <c r="B8" s="1" t="s">
        <v>1829</v>
      </c>
      <c r="C8" s="1" t="s">
        <v>26</v>
      </c>
      <c r="D8" s="1" t="str">
        <f>VLOOKUP(A8,'CONTRATOS (1)'!$A$2:$I$177,9,0)</f>
        <v>SIM</v>
      </c>
      <c r="E8" s="2">
        <v>42229</v>
      </c>
      <c r="F8" s="2">
        <v>45882</v>
      </c>
      <c r="G8" s="3">
        <f>VLOOKUP(A8,'CONTRATOS (1)'!$A$2:$F$177,6,0)</f>
        <v>11487.6</v>
      </c>
      <c r="H8" s="3">
        <f>VLOOKUP(A8,'SIAC-VIGENTES (1)'!$A$2:$N$153,14,0)</f>
        <v>110506.3</v>
      </c>
      <c r="I8" s="3">
        <f t="shared" si="0"/>
        <v>99018.7</v>
      </c>
    </row>
    <row r="9" spans="1:9" x14ac:dyDescent="0.25">
      <c r="A9" s="1" t="s">
        <v>27</v>
      </c>
      <c r="B9" s="1" t="s">
        <v>615</v>
      </c>
      <c r="C9" s="1" t="s">
        <v>29</v>
      </c>
      <c r="D9" s="1" t="str">
        <f>VLOOKUP(A9,'CONTRATOS (1)'!$A$2:$I$177,9,0)</f>
        <v>SIM</v>
      </c>
      <c r="E9" s="2">
        <v>43234</v>
      </c>
      <c r="F9" s="2">
        <v>44330</v>
      </c>
      <c r="G9" s="3">
        <f>VLOOKUP(A9,'CONTRATOS (1)'!$A$2:$F$177,6,0)</f>
        <v>285936.44</v>
      </c>
      <c r="H9" s="3">
        <f>VLOOKUP(A9,'SIAC-VIGENTES (1)'!$A$2:$N$153,14,0)</f>
        <v>477760.79</v>
      </c>
      <c r="I9" s="3">
        <f t="shared" si="0"/>
        <v>191824.34999999998</v>
      </c>
    </row>
    <row r="10" spans="1:9" x14ac:dyDescent="0.25">
      <c r="A10" s="1" t="s">
        <v>30</v>
      </c>
      <c r="B10" s="1" t="s">
        <v>444</v>
      </c>
      <c r="C10" s="1" t="s">
        <v>32</v>
      </c>
      <c r="D10" s="1" t="str">
        <f>VLOOKUP(A10,'CONTRATOS (1)'!$A$2:$I$177,9,0)</f>
        <v>SIM</v>
      </c>
      <c r="E10" s="2">
        <v>44109</v>
      </c>
      <c r="F10" s="2">
        <v>45935</v>
      </c>
      <c r="G10" s="3">
        <f>VLOOKUP(A10,'CONTRATOS (1)'!$A$2:$F$177,6,0)</f>
        <v>48000</v>
      </c>
      <c r="H10" s="3">
        <f>VLOOKUP(A10,'SIAC-VIGENTES (1)'!$A$2:$N$153,14,0)</f>
        <v>48000</v>
      </c>
      <c r="I10" s="3">
        <f t="shared" si="0"/>
        <v>0</v>
      </c>
    </row>
    <row r="11" spans="1:9" x14ac:dyDescent="0.25">
      <c r="A11" s="1" t="s">
        <v>33</v>
      </c>
      <c r="B11" s="1" t="s">
        <v>1830</v>
      </c>
      <c r="C11" s="1" t="s">
        <v>34</v>
      </c>
      <c r="D11" s="1" t="str">
        <f>VLOOKUP(A11,'CONTRATOS (1)'!$A$2:$I$177,9,0)</f>
        <v>SIM</v>
      </c>
      <c r="E11" s="2">
        <v>44075</v>
      </c>
      <c r="F11" s="2">
        <v>44440</v>
      </c>
      <c r="G11" s="3">
        <f>VLOOKUP(A11,'CONTRATOS (1)'!$A$2:$F$177,6,0)</f>
        <v>189070</v>
      </c>
      <c r="H11" s="3">
        <f>VLOOKUP(A11,'SIAC-VIGENTES (1)'!$A$2:$N$153,14,0)</f>
        <v>189070</v>
      </c>
      <c r="I11" s="3">
        <f t="shared" si="0"/>
        <v>0</v>
      </c>
    </row>
    <row r="12" spans="1:9" x14ac:dyDescent="0.25">
      <c r="A12" s="1" t="s">
        <v>35</v>
      </c>
      <c r="B12" s="1" t="s">
        <v>721</v>
      </c>
      <c r="C12" s="1" t="s">
        <v>36</v>
      </c>
      <c r="D12" s="1" t="str">
        <f>VLOOKUP(A12,'CONTRATOS (1)'!$A$2:$I$177,9,0)</f>
        <v>SIM</v>
      </c>
      <c r="E12" s="2">
        <v>44075</v>
      </c>
      <c r="F12" s="2">
        <v>44440</v>
      </c>
      <c r="G12" s="3">
        <f>VLOOKUP(A12,'CONTRATOS (1)'!$A$2:$F$177,6,0)</f>
        <v>26900</v>
      </c>
      <c r="H12" s="3">
        <f>VLOOKUP(A12,'SIAC-VIGENTES (1)'!$A$2:$N$153,14,0)</f>
        <v>26900</v>
      </c>
      <c r="I12" s="3">
        <f t="shared" si="0"/>
        <v>0</v>
      </c>
    </row>
    <row r="13" spans="1:9" x14ac:dyDescent="0.25">
      <c r="A13" s="1" t="s">
        <v>37</v>
      </c>
      <c r="B13" s="1" t="s">
        <v>580</v>
      </c>
      <c r="C13" s="1" t="s">
        <v>39</v>
      </c>
      <c r="D13" s="1" t="str">
        <f>VLOOKUP(A13,'CONTRATOS (1)'!$A$2:$I$177,9,0)</f>
        <v>SIM</v>
      </c>
      <c r="E13" s="2">
        <v>42235</v>
      </c>
      <c r="F13" s="2">
        <v>45888</v>
      </c>
      <c r="G13" s="3">
        <f>VLOOKUP(A13,'CONTRATOS (1)'!$A$2:$F$177,6,0)</f>
        <v>11967.24</v>
      </c>
      <c r="H13" s="3">
        <f>VLOOKUP(A13,'SIAC-VIGENTES (1)'!$A$2:$N$153,14,0)</f>
        <v>53644.04</v>
      </c>
      <c r="I13" s="3">
        <f t="shared" si="0"/>
        <v>41676.800000000003</v>
      </c>
    </row>
    <row r="14" spans="1:9" x14ac:dyDescent="0.25">
      <c r="A14" s="1" t="s">
        <v>40</v>
      </c>
      <c r="B14" s="1" t="s">
        <v>1092</v>
      </c>
      <c r="C14" s="1" t="s">
        <v>41</v>
      </c>
      <c r="D14" s="1" t="str">
        <f>VLOOKUP(A14,'CONTRATOS (1)'!$A$2:$I$177,9,0)</f>
        <v>SIM</v>
      </c>
      <c r="E14" s="2">
        <v>42604</v>
      </c>
      <c r="F14" s="2">
        <v>44430</v>
      </c>
      <c r="G14" s="3">
        <f>VLOOKUP(A14,'CONTRATOS (1)'!$A$2:$F$177,6,0)</f>
        <v>75894.28</v>
      </c>
      <c r="H14" s="3">
        <f>VLOOKUP(A14,'SIAC-VIGENTES (1)'!$A$2:$N$153,14,0)</f>
        <v>385013.73</v>
      </c>
      <c r="I14" s="3">
        <f t="shared" si="0"/>
        <v>309119.44999999995</v>
      </c>
    </row>
    <row r="15" spans="1:9" x14ac:dyDescent="0.25">
      <c r="A15" s="1" t="s">
        <v>42</v>
      </c>
      <c r="B15" s="1" t="s">
        <v>312</v>
      </c>
      <c r="C15" s="1" t="s">
        <v>43</v>
      </c>
      <c r="D15" s="1" t="str">
        <f>VLOOKUP(A15,'CONTRATOS (1)'!$A$2:$I$177,9,0)</f>
        <v>SIM</v>
      </c>
      <c r="E15" s="2">
        <v>43706</v>
      </c>
      <c r="F15" s="2">
        <v>44437</v>
      </c>
      <c r="G15" s="3">
        <f>VLOOKUP(A15,'CONTRATOS (1)'!$A$2:$F$177,6,0)</f>
        <v>33700</v>
      </c>
      <c r="H15" s="3">
        <f>VLOOKUP(A15,'SIAC-VIGENTES (1)'!$A$2:$N$153,14,0)</f>
        <v>67400</v>
      </c>
      <c r="I15" s="3">
        <f t="shared" si="0"/>
        <v>33700</v>
      </c>
    </row>
    <row r="16" spans="1:9" x14ac:dyDescent="0.25">
      <c r="A16" s="1" t="s">
        <v>44</v>
      </c>
      <c r="B16" s="1" t="s">
        <v>689</v>
      </c>
      <c r="C16" s="1" t="s">
        <v>45</v>
      </c>
      <c r="D16" s="1" t="str">
        <f>VLOOKUP(A16,'CONTRATOS (1)'!$A$2:$I$177,9,0)</f>
        <v>SIM</v>
      </c>
      <c r="E16" s="2">
        <v>44078</v>
      </c>
      <c r="F16" s="2">
        <v>44443</v>
      </c>
      <c r="G16" s="3">
        <f>VLOOKUP(A16,'CONTRATOS (1)'!$A$2:$F$177,6,0)</f>
        <v>35500</v>
      </c>
      <c r="H16" s="3">
        <f>VLOOKUP(A16,'SIAC-VIGENTES (1)'!$A$2:$N$153,14,0)</f>
        <v>35500</v>
      </c>
      <c r="I16" s="3">
        <f t="shared" si="0"/>
        <v>0</v>
      </c>
    </row>
    <row r="17" spans="1:9" x14ac:dyDescent="0.25">
      <c r="A17" s="1" t="s">
        <v>46</v>
      </c>
      <c r="B17" s="1" t="s">
        <v>555</v>
      </c>
      <c r="C17" s="1" t="s">
        <v>47</v>
      </c>
      <c r="D17" s="1" t="str">
        <f>VLOOKUP(A17,'CONTRATOS (1)'!$A$2:$I$177,9,0)</f>
        <v>SIM</v>
      </c>
      <c r="E17" s="2">
        <v>43346</v>
      </c>
      <c r="F17" s="2">
        <v>44442</v>
      </c>
      <c r="G17" s="3">
        <f>VLOOKUP(A17,'CONTRATOS (1)'!$A$2:$F$177,6,0)</f>
        <v>275742.90999999997</v>
      </c>
      <c r="H17" s="3">
        <f>VLOOKUP(A17,'SIAC-VIGENTES (1)'!$A$2:$N$153,14,0)</f>
        <v>557621.69999999995</v>
      </c>
      <c r="I17" s="3">
        <f t="shared" si="0"/>
        <v>281878.78999999998</v>
      </c>
    </row>
    <row r="18" spans="1:9" x14ac:dyDescent="0.25">
      <c r="A18" s="1" t="s">
        <v>48</v>
      </c>
      <c r="B18" s="1" t="s">
        <v>685</v>
      </c>
      <c r="C18" s="1" t="s">
        <v>49</v>
      </c>
      <c r="D18" s="1" t="str">
        <f>VLOOKUP(A18,'CONTRATOS (1)'!$A$2:$I$177,9,0)</f>
        <v>SIM</v>
      </c>
      <c r="E18" s="2">
        <v>43346</v>
      </c>
      <c r="F18" s="2">
        <v>44442</v>
      </c>
      <c r="G18" s="3">
        <f>VLOOKUP(A18,'CONTRATOS (1)'!$A$2:$F$177,6,0)</f>
        <v>1749997.63</v>
      </c>
      <c r="H18" s="3">
        <f>VLOOKUP(A18,'SIAC-VIGENTES (1)'!$A$2:$N$153,14,0)</f>
        <v>5249992.8899999997</v>
      </c>
      <c r="I18" s="3">
        <f t="shared" si="0"/>
        <v>3499995.26</v>
      </c>
    </row>
    <row r="19" spans="1:9" x14ac:dyDescent="0.25">
      <c r="A19" s="1" t="s">
        <v>50</v>
      </c>
      <c r="B19" s="1" t="s">
        <v>880</v>
      </c>
      <c r="C19" s="1" t="s">
        <v>52</v>
      </c>
      <c r="D19" s="1" t="str">
        <f>VLOOKUP(A19,'CONTRATOS (1)'!$A$2:$I$177,9,0)</f>
        <v>SIM</v>
      </c>
      <c r="E19" s="2">
        <v>44084</v>
      </c>
      <c r="F19" s="2">
        <v>44450</v>
      </c>
      <c r="G19" s="3">
        <f>VLOOKUP(A19,'CONTRATOS (1)'!$A$2:$F$177,6,0)</f>
        <v>401000</v>
      </c>
      <c r="H19" s="3">
        <f>VLOOKUP(A19,'SIAC-VIGENTES (1)'!$A$2:$N$153,14,0)</f>
        <v>401000</v>
      </c>
      <c r="I19" s="3">
        <f t="shared" si="0"/>
        <v>0</v>
      </c>
    </row>
    <row r="20" spans="1:9" x14ac:dyDescent="0.25">
      <c r="A20" s="1" t="s">
        <v>53</v>
      </c>
      <c r="B20" s="1" t="s">
        <v>1053</v>
      </c>
      <c r="C20" s="1" t="s">
        <v>54</v>
      </c>
      <c r="D20" s="1" t="str">
        <f>VLOOKUP(A20,'CONTRATOS (1)'!$A$2:$I$177,9,0)</f>
        <v>SIM</v>
      </c>
      <c r="E20" s="2">
        <v>43720</v>
      </c>
      <c r="F20" s="2">
        <v>44451</v>
      </c>
      <c r="G20" s="3">
        <f>VLOOKUP(A20,'CONTRATOS (1)'!$A$2:$F$177,6,0)</f>
        <v>146396.60999999999</v>
      </c>
      <c r="H20" s="3">
        <f>VLOOKUP(A20,'SIAC-VIGENTES (1)'!$A$2:$N$153,14,0)</f>
        <v>289436.61</v>
      </c>
      <c r="I20" s="3">
        <f t="shared" si="0"/>
        <v>143040</v>
      </c>
    </row>
    <row r="21" spans="1:9" ht="15.75" customHeight="1" x14ac:dyDescent="0.25">
      <c r="A21" s="1" t="s">
        <v>55</v>
      </c>
      <c r="B21" s="1" t="s">
        <v>1831</v>
      </c>
      <c r="C21" s="1" t="s">
        <v>56</v>
      </c>
      <c r="D21" s="1" t="str">
        <f>VLOOKUP(A21,'CONTRATOS (1)'!$A$2:$I$177,9,0)</f>
        <v>SIM</v>
      </c>
      <c r="E21" s="2">
        <v>43721</v>
      </c>
      <c r="F21" s="2">
        <v>44240</v>
      </c>
      <c r="G21" s="3">
        <f>VLOOKUP(A21,'CONTRATOS (1)'!$A$2:$F$177,6,0)</f>
        <v>47132.93</v>
      </c>
      <c r="H21" s="3">
        <f>VLOOKUP(A21,'SIAC-VIGENTES (1)'!$A$2:$N$153,14,0)</f>
        <v>47132.93</v>
      </c>
      <c r="I21" s="3">
        <f t="shared" si="0"/>
        <v>0</v>
      </c>
    </row>
    <row r="22" spans="1:9" ht="15.75" customHeight="1" x14ac:dyDescent="0.25">
      <c r="A22" s="1" t="s">
        <v>57</v>
      </c>
      <c r="B22" s="1" t="s">
        <v>624</v>
      </c>
      <c r="C22" s="1" t="s">
        <v>58</v>
      </c>
      <c r="D22" s="1" t="str">
        <f>VLOOKUP(A22,'CONTRATOS (1)'!$A$2:$I$177,9,0)</f>
        <v>SIM</v>
      </c>
      <c r="E22" s="2">
        <v>42996</v>
      </c>
      <c r="F22" s="2">
        <v>44457</v>
      </c>
      <c r="G22" s="3">
        <f>VLOOKUP(A22,'CONTRATOS (1)'!$A$2:$F$177,6,0)</f>
        <v>24000</v>
      </c>
      <c r="H22" s="3">
        <f>VLOOKUP(A22,'SIAC-VIGENTES (1)'!$A$2:$N$153,14,0)</f>
        <v>120000</v>
      </c>
      <c r="I22" s="3">
        <f t="shared" si="0"/>
        <v>96000</v>
      </c>
    </row>
    <row r="23" spans="1:9" ht="15.75" customHeight="1" x14ac:dyDescent="0.25">
      <c r="A23" s="1" t="s">
        <v>59</v>
      </c>
      <c r="B23" s="1" t="s">
        <v>890</v>
      </c>
      <c r="C23" s="1" t="s">
        <v>60</v>
      </c>
      <c r="D23" s="1" t="str">
        <f>VLOOKUP(A23,'CONTRATOS (1)'!$A$2:$I$177,9,0)</f>
        <v>SIM</v>
      </c>
      <c r="E23" s="2">
        <v>44094</v>
      </c>
      <c r="F23" s="2">
        <v>44459</v>
      </c>
      <c r="G23" s="3">
        <f>VLOOKUP(A23,'CONTRATOS (1)'!$A$2:$F$177,6,0)</f>
        <v>407299.11</v>
      </c>
      <c r="H23" s="3">
        <f>VLOOKUP(A23,'SIAC-VIGENTES (1)'!$A$2:$N$153,14,0)</f>
        <v>407299.11</v>
      </c>
      <c r="I23" s="3">
        <f t="shared" si="0"/>
        <v>0</v>
      </c>
    </row>
    <row r="24" spans="1:9" ht="15.75" customHeight="1" x14ac:dyDescent="0.25">
      <c r="A24" s="1" t="s">
        <v>61</v>
      </c>
      <c r="B24" s="1" t="s">
        <v>560</v>
      </c>
      <c r="C24" s="1" t="s">
        <v>62</v>
      </c>
      <c r="D24" s="1" t="str">
        <f>VLOOKUP(A24,'CONTRATOS (1)'!$A$2:$I$177,9,0)</f>
        <v>SIM</v>
      </c>
      <c r="E24" s="2">
        <v>44094</v>
      </c>
      <c r="F24" s="2">
        <v>44459</v>
      </c>
      <c r="G24" s="3">
        <f>VLOOKUP(A24,'CONTRATOS (1)'!$A$2:$F$177,6,0)</f>
        <v>7179.6</v>
      </c>
      <c r="H24" s="3" t="e">
        <f>VLOOKUP(A24,'SIAC-VIGENTES (1)'!$A$2:$N$153,14,0)</f>
        <v>#N/A</v>
      </c>
      <c r="I24" s="3" t="e">
        <f t="shared" si="0"/>
        <v>#N/A</v>
      </c>
    </row>
    <row r="25" spans="1:9" ht="15.75" customHeight="1" x14ac:dyDescent="0.25">
      <c r="A25" s="1" t="s">
        <v>63</v>
      </c>
      <c r="B25" s="1" t="s">
        <v>1832</v>
      </c>
      <c r="C25" s="1" t="s">
        <v>64</v>
      </c>
      <c r="D25" s="1" t="str">
        <f>VLOOKUP(A25,'CONTRATOS (1)'!$A$2:$I$177,9,0)</f>
        <v>SIM</v>
      </c>
      <c r="E25" s="2">
        <v>44120</v>
      </c>
      <c r="F25" s="2">
        <v>44485</v>
      </c>
      <c r="G25" s="3">
        <f>VLOOKUP(A25,'CONTRATOS (1)'!$A$2:$F$177,6,0)</f>
        <v>4950</v>
      </c>
      <c r="H25" s="3">
        <f>VLOOKUP(A25,'SIAC-VIGENTES (1)'!$A$2:$N$153,14,0)</f>
        <v>4950</v>
      </c>
      <c r="I25" s="3">
        <f t="shared" si="0"/>
        <v>0</v>
      </c>
    </row>
    <row r="26" spans="1:9" ht="15.75" customHeight="1" x14ac:dyDescent="0.25">
      <c r="A26" s="1" t="s">
        <v>65</v>
      </c>
      <c r="B26" s="1" t="s">
        <v>426</v>
      </c>
      <c r="C26" s="1" t="s">
        <v>67</v>
      </c>
      <c r="D26" s="1" t="str">
        <f>VLOOKUP(A26,'CONTRATOS (1)'!$A$2:$I$177,9,0)</f>
        <v>SIM</v>
      </c>
      <c r="E26" s="2">
        <v>44127</v>
      </c>
      <c r="F26" s="2">
        <v>44492</v>
      </c>
      <c r="G26" s="3">
        <f>VLOOKUP(A26,'CONTRATOS (1)'!$A$2:$F$177,6,0)</f>
        <v>12538.8</v>
      </c>
      <c r="H26" s="3">
        <f>VLOOKUP(A26,'SIAC-VIGENTES (1)'!$A$2:$N$153,14,0)</f>
        <v>12538.8</v>
      </c>
      <c r="I26" s="3">
        <f t="shared" si="0"/>
        <v>0</v>
      </c>
    </row>
    <row r="27" spans="1:9" ht="15.75" customHeight="1" x14ac:dyDescent="0.25">
      <c r="A27" s="1" t="s">
        <v>68</v>
      </c>
      <c r="B27" s="1" t="s">
        <v>1831</v>
      </c>
      <c r="C27" s="1" t="s">
        <v>69</v>
      </c>
      <c r="D27" s="1" t="str">
        <f>VLOOKUP(A27,'CONTRATOS (1)'!$A$2:$I$177,9,0)</f>
        <v>SIM</v>
      </c>
      <c r="E27" s="2">
        <v>43738</v>
      </c>
      <c r="F27" s="2">
        <v>44469</v>
      </c>
      <c r="G27" s="3">
        <f>VLOOKUP(A27,'CONTRATOS (1)'!$A$2:$F$177,6,0)</f>
        <v>26681.34</v>
      </c>
      <c r="H27" s="3">
        <f>VLOOKUP(A27,'SIAC-VIGENTES (1)'!$A$2:$N$153,14,0)</f>
        <v>52762.68</v>
      </c>
      <c r="I27" s="3">
        <f t="shared" si="0"/>
        <v>26081.34</v>
      </c>
    </row>
    <row r="28" spans="1:9" ht="15.75" customHeight="1" x14ac:dyDescent="0.25">
      <c r="A28" s="1" t="s">
        <v>70</v>
      </c>
      <c r="B28" s="1" t="s">
        <v>1833</v>
      </c>
      <c r="C28" s="1" t="s">
        <v>71</v>
      </c>
      <c r="D28" s="1" t="str">
        <f>VLOOKUP(A28,'CONTRATOS (1)'!$A$2:$I$177,9,0)</f>
        <v>SIM</v>
      </c>
      <c r="E28" s="2">
        <v>44134</v>
      </c>
      <c r="F28" s="2">
        <v>45229</v>
      </c>
      <c r="G28" s="3">
        <f>VLOOKUP(A28,'CONTRATOS (1)'!$A$2:$F$177,6,0)</f>
        <v>52650</v>
      </c>
      <c r="H28" s="3">
        <f>VLOOKUP(A28,'SIAC-VIGENTES (1)'!$A$2:$N$153,14,0)</f>
        <v>52650</v>
      </c>
      <c r="I28" s="3">
        <f t="shared" si="0"/>
        <v>0</v>
      </c>
    </row>
    <row r="29" spans="1:9" ht="15.75" customHeight="1" x14ac:dyDescent="0.25">
      <c r="A29" s="1" t="s">
        <v>72</v>
      </c>
      <c r="B29" s="1" t="s">
        <v>1834</v>
      </c>
      <c r="C29" s="1" t="s">
        <v>73</v>
      </c>
      <c r="D29" s="1" t="str">
        <f>VLOOKUP(A29,'CONTRATOS (1)'!$A$2:$I$177,9,0)</f>
        <v>SIM</v>
      </c>
      <c r="E29" s="2">
        <v>44134</v>
      </c>
      <c r="F29" s="2">
        <v>45229</v>
      </c>
      <c r="G29" s="3">
        <f>VLOOKUP(A29,'CONTRATOS (1)'!$A$2:$F$177,6,0)</f>
        <v>8550</v>
      </c>
      <c r="H29" s="3">
        <f>VLOOKUP(A29,'SIAC-VIGENTES (1)'!$A$2:$N$153,14,0)</f>
        <v>8550</v>
      </c>
      <c r="I29" s="3">
        <f t="shared" si="0"/>
        <v>0</v>
      </c>
    </row>
    <row r="30" spans="1:9" ht="15.75" customHeight="1" x14ac:dyDescent="0.25">
      <c r="A30" s="1" t="s">
        <v>74</v>
      </c>
      <c r="B30" s="1" t="s">
        <v>1835</v>
      </c>
      <c r="C30" s="1" t="s">
        <v>75</v>
      </c>
      <c r="D30" s="1" t="str">
        <f>VLOOKUP(A30,'CONTRATOS (1)'!$A$2:$I$177,9,0)</f>
        <v>SIM</v>
      </c>
      <c r="E30" s="2">
        <v>44136</v>
      </c>
      <c r="F30" s="2">
        <v>44501</v>
      </c>
      <c r="G30" s="3">
        <f>VLOOKUP(A30,'CONTRATOS (1)'!$A$2:$F$177,6,0)</f>
        <v>941879.97</v>
      </c>
      <c r="H30" s="3" t="e">
        <f>VLOOKUP(A30,'SIAC-VIGENTES (1)'!$A$2:$N$153,14,0)</f>
        <v>#N/A</v>
      </c>
      <c r="I30" s="3" t="e">
        <f t="shared" si="0"/>
        <v>#N/A</v>
      </c>
    </row>
    <row r="31" spans="1:9" ht="15.75" customHeight="1" x14ac:dyDescent="0.25">
      <c r="A31" s="1" t="s">
        <v>76</v>
      </c>
      <c r="B31" s="1" t="s">
        <v>1836</v>
      </c>
      <c r="C31" s="1" t="s">
        <v>77</v>
      </c>
      <c r="D31" s="1" t="str">
        <f>VLOOKUP(A31,'CONTRATOS (1)'!$A$2:$I$177,9,0)</f>
        <v>SIM</v>
      </c>
      <c r="E31" s="2">
        <v>43986</v>
      </c>
      <c r="F31" s="2">
        <v>44351</v>
      </c>
      <c r="G31" s="3">
        <f>VLOOKUP(A31,'CONTRATOS (1)'!$A$2:$F$177,6,0)</f>
        <v>373590</v>
      </c>
      <c r="H31" s="3">
        <f>VLOOKUP(A31,'SIAC-VIGENTES (1)'!$A$2:$N$153,14,0)</f>
        <v>373590</v>
      </c>
      <c r="I31" s="3">
        <f t="shared" si="0"/>
        <v>0</v>
      </c>
    </row>
    <row r="32" spans="1:9" ht="15.75" customHeight="1" x14ac:dyDescent="0.25">
      <c r="A32" s="1" t="s">
        <v>78</v>
      </c>
      <c r="B32" s="1" t="s">
        <v>1837</v>
      </c>
      <c r="C32" s="1" t="s">
        <v>79</v>
      </c>
      <c r="D32" s="1" t="str">
        <f>VLOOKUP(A32,'CONTRATOS (1)'!$A$2:$I$177,9,0)</f>
        <v>SIM</v>
      </c>
      <c r="E32" s="2">
        <v>43013</v>
      </c>
      <c r="F32" s="2">
        <v>44474</v>
      </c>
      <c r="G32" s="3">
        <f>VLOOKUP(A32,'CONTRATOS (1)'!$A$2:$F$177,6,0)</f>
        <v>15448.8</v>
      </c>
      <c r="H32" s="3">
        <f>VLOOKUP(A32,'SIAC-VIGENTES (1)'!$A$2:$N$153,14,0)</f>
        <v>76345.36</v>
      </c>
      <c r="I32" s="3">
        <f t="shared" si="0"/>
        <v>60896.56</v>
      </c>
    </row>
    <row r="33" spans="1:9" ht="15.75" customHeight="1" x14ac:dyDescent="0.25">
      <c r="A33" s="1" t="s">
        <v>80</v>
      </c>
      <c r="B33" s="1" t="s">
        <v>499</v>
      </c>
      <c r="C33" s="1" t="s">
        <v>82</v>
      </c>
      <c r="D33" s="1" t="str">
        <f>VLOOKUP(A33,'CONTRATOS (1)'!$A$2:$I$177,9,0)</f>
        <v>SIM</v>
      </c>
      <c r="E33" s="2">
        <v>42285</v>
      </c>
      <c r="F33" s="2">
        <v>45938</v>
      </c>
      <c r="G33" s="3">
        <f>VLOOKUP(A33,'CONTRATOS (1)'!$A$2:$F$177,6,0)</f>
        <v>13882.68</v>
      </c>
      <c r="H33" s="3">
        <f>VLOOKUP(A33,'SIAC-VIGENTES (1)'!$A$2:$N$153,14,0)</f>
        <v>69413.399999999994</v>
      </c>
      <c r="I33" s="3">
        <f t="shared" si="0"/>
        <v>55530.719999999994</v>
      </c>
    </row>
    <row r="34" spans="1:9" ht="15.75" customHeight="1" x14ac:dyDescent="0.25">
      <c r="A34" s="1" t="s">
        <v>83</v>
      </c>
      <c r="B34" s="1" t="s">
        <v>1197</v>
      </c>
      <c r="C34" s="1" t="s">
        <v>84</v>
      </c>
      <c r="D34" s="1" t="str">
        <f>VLOOKUP(A34,'CONTRATOS (1)'!$A$2:$I$177,9,0)</f>
        <v>SIM</v>
      </c>
      <c r="E34" s="2">
        <v>43763</v>
      </c>
      <c r="F34" s="2">
        <v>44494</v>
      </c>
      <c r="G34" s="3">
        <f>VLOOKUP(A34,'CONTRATOS (1)'!$A$2:$F$177,6,0)</f>
        <v>300000</v>
      </c>
      <c r="H34" s="3">
        <f>VLOOKUP(A34,'SIAC-VIGENTES (1)'!$A$2:$N$153,14,0)</f>
        <v>300000</v>
      </c>
      <c r="I34" s="3">
        <f t="shared" si="0"/>
        <v>0</v>
      </c>
    </row>
    <row r="35" spans="1:9" ht="15.75" customHeight="1" x14ac:dyDescent="0.25">
      <c r="A35" s="1" t="s">
        <v>85</v>
      </c>
      <c r="B35" s="1" t="s">
        <v>1092</v>
      </c>
      <c r="C35" s="1" t="s">
        <v>86</v>
      </c>
      <c r="D35" s="1" t="str">
        <f>VLOOKUP(A35,'CONTRATOS (1)'!$A$2:$I$177,9,0)</f>
        <v>SIM</v>
      </c>
      <c r="E35" s="2">
        <v>44136</v>
      </c>
      <c r="F35" s="2">
        <v>44501</v>
      </c>
      <c r="G35" s="3">
        <f>VLOOKUP(A35,'CONTRATOS (1)'!$A$2:$F$177,6,0)</f>
        <v>1862813.81</v>
      </c>
      <c r="H35" s="3" t="e">
        <f>VLOOKUP(A35,'SIAC-VIGENTES (1)'!$A$2:$N$153,14,0)</f>
        <v>#N/A</v>
      </c>
      <c r="I35" s="3" t="e">
        <f t="shared" ref="I35:I66" si="1">H35-G35</f>
        <v>#N/A</v>
      </c>
    </row>
    <row r="36" spans="1:9" ht="15.75" customHeight="1" x14ac:dyDescent="0.25">
      <c r="A36" s="1" t="s">
        <v>87</v>
      </c>
      <c r="B36" s="1" t="s">
        <v>593</v>
      </c>
      <c r="C36" s="1" t="s">
        <v>88</v>
      </c>
      <c r="D36" s="1" t="str">
        <f>VLOOKUP(A36,'CONTRATOS (1)'!$A$2:$I$177,9,0)</f>
        <v>SIM</v>
      </c>
      <c r="E36" s="2">
        <v>44137</v>
      </c>
      <c r="F36" s="2">
        <v>44502</v>
      </c>
      <c r="G36" s="3">
        <f>VLOOKUP(A36,'CONTRATOS (1)'!$A$2:$F$177,6,0)</f>
        <v>755426.82</v>
      </c>
      <c r="H36" s="3" t="e">
        <f>VLOOKUP(A36,'SIAC-VIGENTES (1)'!$A$2:$N$153,14,0)</f>
        <v>#N/A</v>
      </c>
      <c r="I36" s="3" t="e">
        <f t="shared" si="1"/>
        <v>#N/A</v>
      </c>
    </row>
    <row r="37" spans="1:9" ht="15.75" customHeight="1" x14ac:dyDescent="0.25">
      <c r="A37" s="1" t="s">
        <v>89</v>
      </c>
      <c r="B37" s="1" t="s">
        <v>1838</v>
      </c>
      <c r="C37" s="1" t="s">
        <v>90</v>
      </c>
      <c r="D37" s="1" t="str">
        <f>VLOOKUP(A37,'CONTRATOS (1)'!$A$2:$I$177,9,0)</f>
        <v>SIM</v>
      </c>
      <c r="E37" s="2">
        <v>43409</v>
      </c>
      <c r="F37" s="2">
        <v>44505</v>
      </c>
      <c r="G37" s="3">
        <f>VLOOKUP(A37,'CONTRATOS (1)'!$A$2:$F$177,6,0)</f>
        <v>668889.57999999996</v>
      </c>
      <c r="H37" s="3">
        <f>VLOOKUP(A37,'SIAC-VIGENTES (1)'!$A$2:$N$153,14,0)</f>
        <v>668857.5</v>
      </c>
      <c r="I37" s="3">
        <f t="shared" si="1"/>
        <v>-32.07999999995809</v>
      </c>
    </row>
    <row r="38" spans="1:9" ht="15.75" customHeight="1" x14ac:dyDescent="0.25">
      <c r="A38" s="1" t="s">
        <v>91</v>
      </c>
      <c r="B38" s="1" t="s">
        <v>1839</v>
      </c>
      <c r="C38" s="1" t="s">
        <v>93</v>
      </c>
      <c r="D38" s="1" t="str">
        <f>VLOOKUP(A38,'CONTRATOS (1)'!$A$2:$I$177,9,0)</f>
        <v>SIM</v>
      </c>
      <c r="E38" s="2">
        <v>44143</v>
      </c>
      <c r="F38" s="2">
        <v>44508</v>
      </c>
      <c r="G38" s="3">
        <f>VLOOKUP(A38,'CONTRATOS (1)'!$A$2:$F$177,6,0)</f>
        <v>15399.6</v>
      </c>
      <c r="H38" s="3">
        <f>VLOOKUP(A38,'SIAC-VIGENTES (1)'!$A$2:$N$153,14,0)</f>
        <v>15399.6</v>
      </c>
      <c r="I38" s="3">
        <f t="shared" si="1"/>
        <v>0</v>
      </c>
    </row>
    <row r="39" spans="1:9" ht="15.75" customHeight="1" x14ac:dyDescent="0.25">
      <c r="A39" s="1" t="s">
        <v>94</v>
      </c>
      <c r="B39" s="1" t="s">
        <v>1840</v>
      </c>
      <c r="C39" s="1" t="s">
        <v>95</v>
      </c>
      <c r="D39" s="1" t="str">
        <f>VLOOKUP(A39,'CONTRATOS (1)'!$A$2:$I$177,9,0)</f>
        <v>SIM</v>
      </c>
      <c r="E39" s="2">
        <v>43780</v>
      </c>
      <c r="F39" s="2">
        <v>44146</v>
      </c>
      <c r="G39" s="3">
        <f>VLOOKUP(A39,'CONTRATOS (1)'!$A$2:$F$177,6,0)</f>
        <v>28649</v>
      </c>
      <c r="H39" s="3" t="e">
        <f>VLOOKUP(A39,'SIAC-VIGENTES (1)'!$A$2:$N$153,14,0)</f>
        <v>#N/A</v>
      </c>
      <c r="I39" s="3" t="e">
        <f t="shared" si="1"/>
        <v>#N/A</v>
      </c>
    </row>
    <row r="40" spans="1:9" ht="15.75" customHeight="1" x14ac:dyDescent="0.25">
      <c r="A40" s="1" t="s">
        <v>96</v>
      </c>
      <c r="B40" s="1" t="s">
        <v>1841</v>
      </c>
      <c r="C40" s="1" t="s">
        <v>97</v>
      </c>
      <c r="D40" s="1" t="str">
        <f>VLOOKUP(A40,'CONTRATOS (1)'!$A$2:$I$177,9,0)</f>
        <v>SIM</v>
      </c>
      <c r="E40" s="2">
        <v>42869</v>
      </c>
      <c r="F40" s="2">
        <v>44514</v>
      </c>
      <c r="G40" s="3">
        <f>VLOOKUP(A40,'CONTRATOS (1)'!$A$2:$F$177,6,0)</f>
        <v>169340.87</v>
      </c>
      <c r="H40" s="3">
        <f>VLOOKUP(A40,'SIAC-VIGENTES (1)'!$A$2:$N$153,14,0)</f>
        <v>711971.1</v>
      </c>
      <c r="I40" s="3">
        <f t="shared" si="1"/>
        <v>542630.23</v>
      </c>
    </row>
    <row r="41" spans="1:9" ht="15.75" customHeight="1" x14ac:dyDescent="0.25">
      <c r="A41" s="1" t="s">
        <v>98</v>
      </c>
      <c r="B41" s="1" t="s">
        <v>1842</v>
      </c>
      <c r="C41" s="1" t="s">
        <v>99</v>
      </c>
      <c r="D41" s="1" t="str">
        <f>VLOOKUP(A41,'CONTRATOS (1)'!$A$2:$I$177,9,0)</f>
        <v>SIM</v>
      </c>
      <c r="E41" s="2">
        <v>43787</v>
      </c>
      <c r="F41" s="2">
        <v>44518</v>
      </c>
      <c r="G41" s="3">
        <f>VLOOKUP(A41,'CONTRATOS (1)'!$A$2:$F$177,6,0)</f>
        <v>305539.17</v>
      </c>
      <c r="H41" s="3">
        <f>VLOOKUP(A41,'SIAC-VIGENTES (1)'!$A$2:$N$153,14,0)</f>
        <v>555423.84</v>
      </c>
      <c r="I41" s="3">
        <f t="shared" si="1"/>
        <v>249884.66999999998</v>
      </c>
    </row>
    <row r="42" spans="1:9" ht="15.75" customHeight="1" x14ac:dyDescent="0.25">
      <c r="A42" s="1" t="s">
        <v>100</v>
      </c>
      <c r="B42" s="1" t="s">
        <v>1843</v>
      </c>
      <c r="C42" s="1" t="s">
        <v>101</v>
      </c>
      <c r="D42" s="1" t="str">
        <f>VLOOKUP(A42,'CONTRATOS (1)'!$A$2:$I$177,9,0)</f>
        <v>SIM</v>
      </c>
      <c r="E42" s="2">
        <v>43789</v>
      </c>
      <c r="F42" s="2">
        <v>44155</v>
      </c>
      <c r="G42" s="3">
        <f>VLOOKUP(A42,'CONTRATOS (1)'!$A$2:$F$177,6,0)</f>
        <v>289319.19</v>
      </c>
      <c r="H42" s="3">
        <f>VLOOKUP(A42,'SIAC-VIGENTES (1)'!$A$2:$N$153,14,0)</f>
        <v>289319.19</v>
      </c>
      <c r="I42" s="3">
        <f t="shared" si="1"/>
        <v>0</v>
      </c>
    </row>
    <row r="43" spans="1:9" ht="15.75" customHeight="1" x14ac:dyDescent="0.25">
      <c r="A43" s="1" t="s">
        <v>102</v>
      </c>
      <c r="B43" s="1" t="s">
        <v>1844</v>
      </c>
      <c r="C43" s="1" t="s">
        <v>103</v>
      </c>
      <c r="D43" s="1" t="str">
        <f>VLOOKUP(A43,'CONTRATOS (1)'!$A$2:$I$177,9,0)</f>
        <v>SIM</v>
      </c>
      <c r="E43" s="2">
        <v>43789</v>
      </c>
      <c r="F43" s="2">
        <v>44155</v>
      </c>
      <c r="G43" s="3">
        <f>VLOOKUP(A43,'CONTRATOS (1)'!$A$2:$F$177,6,0)</f>
        <v>33800</v>
      </c>
      <c r="H43" s="3">
        <f>VLOOKUP(A43,'SIAC-VIGENTES (1)'!$A$2:$N$153,14,0)</f>
        <v>33800</v>
      </c>
      <c r="I43" s="3">
        <f t="shared" si="1"/>
        <v>0</v>
      </c>
    </row>
    <row r="44" spans="1:9" ht="15.75" customHeight="1" x14ac:dyDescent="0.25">
      <c r="A44" s="1" t="s">
        <v>104</v>
      </c>
      <c r="B44" s="1" t="s">
        <v>790</v>
      </c>
      <c r="C44" s="1" t="s">
        <v>105</v>
      </c>
      <c r="D44" s="1" t="str">
        <f>VLOOKUP(A44,'CONTRATOS (1)'!$A$2:$I$177,9,0)</f>
        <v>SIM</v>
      </c>
      <c r="E44" s="2">
        <v>43790</v>
      </c>
      <c r="F44" s="2">
        <v>44156</v>
      </c>
      <c r="G44" s="3">
        <f>VLOOKUP(A44,'CONTRATOS (1)'!$A$2:$F$177,6,0)</f>
        <v>553461.12</v>
      </c>
      <c r="H44" s="3">
        <f>VLOOKUP(A44,'SIAC-VIGENTES (1)'!$A$2:$N$153,14,0)</f>
        <v>553461.12</v>
      </c>
      <c r="I44" s="3">
        <f t="shared" si="1"/>
        <v>0</v>
      </c>
    </row>
    <row r="45" spans="1:9" ht="15.75" customHeight="1" x14ac:dyDescent="0.25">
      <c r="A45" s="1" t="s">
        <v>106</v>
      </c>
      <c r="B45" s="1" t="s">
        <v>820</v>
      </c>
      <c r="C45" s="1" t="s">
        <v>107</v>
      </c>
      <c r="D45" s="1" t="str">
        <f>VLOOKUP(A45,'CONTRATOS (1)'!$A$2:$I$177,9,0)</f>
        <v>SIM</v>
      </c>
      <c r="E45" s="2">
        <v>43801</v>
      </c>
      <c r="F45" s="2">
        <v>44167</v>
      </c>
      <c r="G45" s="3">
        <f>VLOOKUP(A45,'CONTRATOS (1)'!$A$2:$F$177,6,0)</f>
        <v>2998</v>
      </c>
      <c r="H45" s="3">
        <f>VLOOKUP(A45,'SIAC-VIGENTES (1)'!$A$2:$N$153,14,0)</f>
        <v>2998</v>
      </c>
      <c r="I45" s="3">
        <f t="shared" si="1"/>
        <v>0</v>
      </c>
    </row>
    <row r="46" spans="1:9" ht="15.75" customHeight="1" x14ac:dyDescent="0.25">
      <c r="A46" s="1" t="s">
        <v>108</v>
      </c>
      <c r="B46" s="1" t="s">
        <v>1838</v>
      </c>
      <c r="C46" s="1" t="s">
        <v>109</v>
      </c>
      <c r="D46" s="1" t="str">
        <f>VLOOKUP(A46,'CONTRATOS (1)'!$A$2:$I$177,9,0)</f>
        <v>SIM</v>
      </c>
      <c r="E46" s="2">
        <v>43437</v>
      </c>
      <c r="F46" s="2">
        <v>44533</v>
      </c>
      <c r="G46" s="3">
        <f>VLOOKUP(A46,'CONTRATOS (1)'!$A$2:$F$177,6,0)</f>
        <v>964188.06</v>
      </c>
      <c r="H46" s="3">
        <f>VLOOKUP(A46,'SIAC-VIGENTES (1)'!$A$2:$N$153,14,0)</f>
        <v>2892564.18</v>
      </c>
      <c r="I46" s="3">
        <f t="shared" si="1"/>
        <v>1928376.12</v>
      </c>
    </row>
    <row r="47" spans="1:9" ht="15.75" customHeight="1" x14ac:dyDescent="0.25">
      <c r="A47" s="1" t="s">
        <v>110</v>
      </c>
      <c r="B47" s="1" t="s">
        <v>370</v>
      </c>
      <c r="C47" s="1" t="s">
        <v>111</v>
      </c>
      <c r="D47" s="1" t="str">
        <f>VLOOKUP(A47,'CONTRATOS (1)'!$A$2:$I$177,9,0)</f>
        <v>SIM</v>
      </c>
      <c r="E47" s="2">
        <v>42342</v>
      </c>
      <c r="F47" s="2">
        <v>44169</v>
      </c>
      <c r="G47" s="3">
        <f>VLOOKUP(A47,'CONTRATOS (1)'!$A$2:$F$177,6,0)</f>
        <v>294878.95</v>
      </c>
      <c r="H47" s="3">
        <f>VLOOKUP(A47,'SIAC-VIGENTES (1)'!$A$2:$N$153,14,0)</f>
        <v>1474394.75</v>
      </c>
      <c r="I47" s="3">
        <f t="shared" si="1"/>
        <v>1179515.8</v>
      </c>
    </row>
    <row r="48" spans="1:9" ht="15.75" customHeight="1" x14ac:dyDescent="0.25">
      <c r="A48" s="1" t="s">
        <v>112</v>
      </c>
      <c r="B48" s="1" t="s">
        <v>752</v>
      </c>
      <c r="C48" s="1" t="s">
        <v>113</v>
      </c>
      <c r="D48" s="1" t="str">
        <f>VLOOKUP(A48,'CONTRATOS (1)'!$A$2:$I$177,9,0)</f>
        <v>SIM</v>
      </c>
      <c r="E48" s="2">
        <v>43809</v>
      </c>
      <c r="F48" s="2">
        <v>44540</v>
      </c>
      <c r="G48" s="3">
        <f>VLOOKUP(A48,'CONTRATOS (1)'!$A$2:$F$177,6,0)</f>
        <v>37631.47</v>
      </c>
      <c r="H48" s="3">
        <f>VLOOKUP(A48,'SIAC-VIGENTES (1)'!$A$2:$N$153,14,0)</f>
        <v>37631.47</v>
      </c>
      <c r="I48" s="3">
        <f t="shared" si="1"/>
        <v>0</v>
      </c>
    </row>
    <row r="49" spans="1:9" ht="15.75" customHeight="1" x14ac:dyDescent="0.25">
      <c r="A49" s="1" t="s">
        <v>114</v>
      </c>
      <c r="B49" s="1" t="s">
        <v>828</v>
      </c>
      <c r="C49" s="1" t="s">
        <v>115</v>
      </c>
      <c r="D49" s="1" t="str">
        <f>VLOOKUP(A49,'CONTRATOS (1)'!$A$2:$I$177,9,0)</f>
        <v>SIM</v>
      </c>
      <c r="E49" s="2">
        <v>43816</v>
      </c>
      <c r="F49" s="2">
        <v>44182</v>
      </c>
      <c r="G49" s="3">
        <f>VLOOKUP(A49,'CONTRATOS (1)'!$A$2:$F$177,6,0)</f>
        <v>16338.4</v>
      </c>
      <c r="H49" s="3">
        <f>VLOOKUP(A49,'SIAC-VIGENTES (1)'!$A$2:$N$153,14,0)</f>
        <v>16338.4</v>
      </c>
      <c r="I49" s="3">
        <f t="shared" si="1"/>
        <v>0</v>
      </c>
    </row>
    <row r="50" spans="1:9" ht="15.75" customHeight="1" x14ac:dyDescent="0.25">
      <c r="A50" s="1" t="s">
        <v>116</v>
      </c>
      <c r="B50" s="1" t="s">
        <v>466</v>
      </c>
      <c r="C50" s="1" t="s">
        <v>118</v>
      </c>
      <c r="D50" s="1" t="str">
        <f>VLOOKUP(A50,'CONTRATOS (1)'!$A$2:$I$177,9,0)</f>
        <v>SIM</v>
      </c>
      <c r="E50" s="2">
        <v>42359</v>
      </c>
      <c r="F50" s="2">
        <v>44186</v>
      </c>
      <c r="G50" s="3">
        <f>VLOOKUP(A50,'CONTRATOS (1)'!$A$2:$F$177,6,0)</f>
        <v>15215.76</v>
      </c>
      <c r="H50" s="3">
        <f>VLOOKUP(A50,'SIAC-VIGENTES (1)'!$A$2:$N$153,14,0)</f>
        <v>71467.47</v>
      </c>
      <c r="I50" s="3">
        <f t="shared" si="1"/>
        <v>56251.71</v>
      </c>
    </row>
    <row r="51" spans="1:9" ht="15.75" customHeight="1" x14ac:dyDescent="0.25">
      <c r="A51" s="1" t="s">
        <v>119</v>
      </c>
      <c r="B51" s="1" t="s">
        <v>1845</v>
      </c>
      <c r="C51" s="1" t="s">
        <v>120</v>
      </c>
      <c r="D51" s="1" t="str">
        <f>VLOOKUP(A51,'CONTRATOS (1)'!$A$2:$I$177,9,0)</f>
        <v>SIM</v>
      </c>
      <c r="E51" s="2">
        <v>43456</v>
      </c>
      <c r="F51" s="2">
        <v>44552</v>
      </c>
      <c r="G51" s="3">
        <f>VLOOKUP(A51,'CONTRATOS (1)'!$A$2:$F$177,6,0)</f>
        <v>9502.84</v>
      </c>
      <c r="H51" s="3">
        <f>VLOOKUP(A51,'SIAC-VIGENTES (1)'!$A$2:$N$153,14,0)</f>
        <v>19005.68</v>
      </c>
      <c r="I51" s="3">
        <f t="shared" si="1"/>
        <v>9502.84</v>
      </c>
    </row>
    <row r="52" spans="1:9" ht="15.75" customHeight="1" x14ac:dyDescent="0.25">
      <c r="A52" s="1" t="s">
        <v>121</v>
      </c>
      <c r="B52" s="1" t="s">
        <v>689</v>
      </c>
      <c r="C52" s="1" t="s">
        <v>122</v>
      </c>
      <c r="D52" s="1" t="str">
        <f>VLOOKUP(A52,'CONTRATOS (1)'!$A$2:$I$177,9,0)</f>
        <v>SIM</v>
      </c>
      <c r="E52" s="2">
        <v>43460</v>
      </c>
      <c r="F52" s="2">
        <v>44556</v>
      </c>
      <c r="G52" s="3">
        <f>VLOOKUP(A52,'CONTRATOS (1)'!$A$2:$F$177,6,0)</f>
        <v>74581.94</v>
      </c>
      <c r="H52" s="3">
        <f>VLOOKUP(A52,'SIAC-VIGENTES (1)'!$A$2:$N$153,14,0)</f>
        <v>149163.88</v>
      </c>
      <c r="I52" s="3">
        <f t="shared" si="1"/>
        <v>74581.94</v>
      </c>
    </row>
    <row r="53" spans="1:9" ht="15.75" customHeight="1" x14ac:dyDescent="0.25">
      <c r="A53" s="1" t="s">
        <v>123</v>
      </c>
      <c r="B53" s="1" t="s">
        <v>1846</v>
      </c>
      <c r="C53" s="1" t="s">
        <v>124</v>
      </c>
      <c r="D53" s="1" t="str">
        <f>VLOOKUP(A53,'CONTRATOS (1)'!$A$2:$I$177,9,0)</f>
        <v>SIM</v>
      </c>
      <c r="E53" s="2">
        <v>43468</v>
      </c>
      <c r="F53" s="2">
        <v>44199</v>
      </c>
      <c r="G53" s="3">
        <f>VLOOKUP(A53,'CONTRATOS (1)'!$A$2:$F$177,6,0)</f>
        <v>5580</v>
      </c>
      <c r="H53" s="3">
        <f>VLOOKUP(A53,'SIAC-VIGENTES (1)'!$A$2:$N$153,14,0)</f>
        <v>5580</v>
      </c>
      <c r="I53" s="3">
        <f t="shared" si="1"/>
        <v>0</v>
      </c>
    </row>
    <row r="54" spans="1:9" ht="15.75" customHeight="1" x14ac:dyDescent="0.25">
      <c r="A54" s="1" t="s">
        <v>125</v>
      </c>
      <c r="B54" s="1" t="s">
        <v>1847</v>
      </c>
      <c r="C54" s="1" t="s">
        <v>126</v>
      </c>
      <c r="D54" s="1" t="str">
        <f>VLOOKUP(A54,'CONTRATOS (1)'!$A$2:$I$177,9,0)</f>
        <v>SIM</v>
      </c>
      <c r="E54" s="2">
        <v>43836</v>
      </c>
      <c r="F54" s="2">
        <v>44202</v>
      </c>
      <c r="G54" s="3">
        <f>VLOOKUP(A54,'CONTRATOS (1)'!$A$2:$F$177,6,0)</f>
        <v>60000</v>
      </c>
      <c r="H54" s="3">
        <f>VLOOKUP(A54,'SIAC-VIGENTES (1)'!$A$2:$N$153,14,0)</f>
        <v>60000</v>
      </c>
      <c r="I54" s="3">
        <f t="shared" si="1"/>
        <v>0</v>
      </c>
    </row>
    <row r="55" spans="1:9" ht="15.75" customHeight="1" x14ac:dyDescent="0.25">
      <c r="A55" s="1" t="s">
        <v>127</v>
      </c>
      <c r="B55" s="1" t="s">
        <v>1848</v>
      </c>
      <c r="C55" s="1" t="s">
        <v>128</v>
      </c>
      <c r="D55" s="1" t="str">
        <f>VLOOKUP(A55,'CONTRATOS (1)'!$A$2:$I$177,9,0)</f>
        <v>SIM</v>
      </c>
      <c r="E55" s="2">
        <v>43108</v>
      </c>
      <c r="F55" s="2">
        <v>44204</v>
      </c>
      <c r="G55" s="3">
        <f>VLOOKUP(A55,'CONTRATOS (1)'!$A$2:$F$177,6,0)</f>
        <v>70884.929999999993</v>
      </c>
      <c r="H55" s="3">
        <f>VLOOKUP(A55,'SIAC-VIGENTES (1)'!$A$2:$N$153,14,0)</f>
        <v>210249.94</v>
      </c>
      <c r="I55" s="3">
        <f t="shared" si="1"/>
        <v>139365.01</v>
      </c>
    </row>
    <row r="56" spans="1:9" ht="15.75" customHeight="1" x14ac:dyDescent="0.25">
      <c r="A56" s="1" t="s">
        <v>129</v>
      </c>
      <c r="B56" s="1" t="s">
        <v>700</v>
      </c>
      <c r="C56" s="1" t="s">
        <v>130</v>
      </c>
      <c r="D56" s="1" t="str">
        <f>VLOOKUP(A56,'CONTRATOS (1)'!$A$2:$I$177,9,0)</f>
        <v>SIM</v>
      </c>
      <c r="E56" s="2">
        <v>43838</v>
      </c>
      <c r="F56" s="2">
        <v>44204</v>
      </c>
      <c r="G56" s="3">
        <f>VLOOKUP(A56,'CONTRATOS (1)'!$A$2:$F$177,6,0)</f>
        <v>2310.0100000000002</v>
      </c>
      <c r="H56" s="3">
        <f>VLOOKUP(A56,'SIAC-VIGENTES (1)'!$A$2:$N$153,14,0)</f>
        <v>2310.0100000000002</v>
      </c>
      <c r="I56" s="3">
        <f t="shared" si="1"/>
        <v>0</v>
      </c>
    </row>
    <row r="57" spans="1:9" ht="15.75" customHeight="1" x14ac:dyDescent="0.25">
      <c r="A57" s="1" t="s">
        <v>131</v>
      </c>
      <c r="B57" s="1" t="s">
        <v>1849</v>
      </c>
      <c r="C57" s="1" t="s">
        <v>132</v>
      </c>
      <c r="D57" s="1" t="str">
        <f>VLOOKUP(A57,'CONTRATOS (1)'!$A$2:$I$177,9,0)</f>
        <v>SIM</v>
      </c>
      <c r="E57" s="2">
        <v>42394</v>
      </c>
      <c r="F57" s="2">
        <v>44221</v>
      </c>
      <c r="G57" s="3">
        <f>VLOOKUP(A57,'CONTRATOS (1)'!$A$2:$F$177,6,0)</f>
        <v>330110.75</v>
      </c>
      <c r="H57" s="3">
        <f>VLOOKUP(A57,'SIAC-VIGENTES (1)'!$A$2:$N$153,14,0)</f>
        <v>1398618.08</v>
      </c>
      <c r="I57" s="3">
        <f t="shared" si="1"/>
        <v>1068507.33</v>
      </c>
    </row>
    <row r="58" spans="1:9" ht="15.75" customHeight="1" x14ac:dyDescent="0.25">
      <c r="A58" s="1" t="s">
        <v>133</v>
      </c>
      <c r="B58" s="1" t="s">
        <v>361</v>
      </c>
      <c r="C58" s="1" t="s">
        <v>135</v>
      </c>
      <c r="D58" s="1" t="str">
        <f>VLOOKUP(A58,'CONTRATOS (1)'!$A$2:$I$177,9,0)</f>
        <v>SIM</v>
      </c>
      <c r="E58" s="2">
        <v>40584</v>
      </c>
      <c r="F58" s="2">
        <v>44237</v>
      </c>
      <c r="G58" s="3">
        <f>VLOOKUP(A58,'CONTRATOS (1)'!$A$2:$F$177,6,0)</f>
        <v>21734.28</v>
      </c>
      <c r="H58" s="3">
        <f>VLOOKUP(A58,'SIAC-VIGENTES (1)'!$A$2:$N$153,14,0)</f>
        <v>94367.18</v>
      </c>
      <c r="I58" s="3">
        <f t="shared" si="1"/>
        <v>72632.899999999994</v>
      </c>
    </row>
    <row r="59" spans="1:9" ht="15.75" customHeight="1" x14ac:dyDescent="0.25">
      <c r="A59" s="1" t="s">
        <v>136</v>
      </c>
      <c r="B59" s="1" t="s">
        <v>867</v>
      </c>
      <c r="C59" s="1" t="s">
        <v>137</v>
      </c>
      <c r="D59" s="1" t="str">
        <f>VLOOKUP(A59,'CONTRATOS (1)'!$A$2:$I$177,9,0)</f>
        <v>SIM</v>
      </c>
      <c r="E59" s="2">
        <v>43892</v>
      </c>
      <c r="F59" s="2">
        <v>44257</v>
      </c>
      <c r="G59" s="3">
        <f>VLOOKUP(A59,'CONTRATOS (1)'!$A$2:$F$177,6,0)</f>
        <v>14925</v>
      </c>
      <c r="H59" s="3">
        <f>VLOOKUP(A59,'SIAC-VIGENTES (1)'!$A$2:$N$153,14,0)</f>
        <v>149250</v>
      </c>
      <c r="I59" s="3">
        <f t="shared" si="1"/>
        <v>134325</v>
      </c>
    </row>
    <row r="60" spans="1:9" ht="15.75" customHeight="1" x14ac:dyDescent="0.25">
      <c r="A60" s="1" t="s">
        <v>138</v>
      </c>
      <c r="B60" s="1" t="s">
        <v>1850</v>
      </c>
      <c r="C60" s="1" t="s">
        <v>139</v>
      </c>
      <c r="D60" s="1" t="str">
        <f>VLOOKUP(A60,'CONTRATOS (1)'!$A$2:$I$177,9,0)</f>
        <v>SIM</v>
      </c>
      <c r="E60" s="2">
        <v>43900</v>
      </c>
      <c r="F60" s="2">
        <v>44265</v>
      </c>
      <c r="G60" s="3">
        <f>VLOOKUP(A60,'CONTRATOS (1)'!$A$2:$F$177,6,0)</f>
        <v>417825</v>
      </c>
      <c r="H60" s="3">
        <f>VLOOKUP(A60,'SIAC-VIGENTES (1)'!$A$2:$N$153,14,0)</f>
        <v>417825</v>
      </c>
      <c r="I60" s="3">
        <f t="shared" si="1"/>
        <v>0</v>
      </c>
    </row>
    <row r="61" spans="1:9" ht="15.75" customHeight="1" x14ac:dyDescent="0.25">
      <c r="A61" s="1" t="s">
        <v>140</v>
      </c>
      <c r="B61" s="1" t="s">
        <v>1845</v>
      </c>
      <c r="C61" s="1" t="s">
        <v>141</v>
      </c>
      <c r="D61" s="1" t="str">
        <f>VLOOKUP(A61,'CONTRATOS (1)'!$A$2:$I$177,9,0)</f>
        <v>SIM</v>
      </c>
      <c r="E61" s="2">
        <v>43910</v>
      </c>
      <c r="F61" s="2">
        <v>44275</v>
      </c>
      <c r="G61" s="3">
        <f>VLOOKUP(A61,'CONTRATOS (1)'!$A$2:$F$177,6,0)</f>
        <v>10145.549999999999</v>
      </c>
      <c r="H61" s="3">
        <f>VLOOKUP(A61,'SIAC-VIGENTES (1)'!$A$2:$N$153,14,0)</f>
        <v>10145.549999999999</v>
      </c>
      <c r="I61" s="3">
        <f t="shared" si="1"/>
        <v>0</v>
      </c>
    </row>
    <row r="62" spans="1:9" ht="15.75" customHeight="1" x14ac:dyDescent="0.25">
      <c r="A62" s="1" t="s">
        <v>142</v>
      </c>
      <c r="B62" s="1" t="s">
        <v>848</v>
      </c>
      <c r="C62" s="1" t="s">
        <v>144</v>
      </c>
      <c r="D62" s="1" t="str">
        <f>VLOOKUP(A62,'CONTRATOS (1)'!$A$2:$I$177,9,0)</f>
        <v>SIM</v>
      </c>
      <c r="E62" s="2">
        <v>43915</v>
      </c>
      <c r="F62" s="2">
        <v>44280</v>
      </c>
      <c r="G62" s="3">
        <f>VLOOKUP(A62,'CONTRATOS (1)'!$A$2:$F$177,6,0)</f>
        <v>12700</v>
      </c>
      <c r="H62" s="3">
        <f>VLOOKUP(A62,'SIAC-VIGENTES (1)'!$A$2:$N$153,14,0)</f>
        <v>12700</v>
      </c>
      <c r="I62" s="3">
        <f t="shared" si="1"/>
        <v>0</v>
      </c>
    </row>
    <row r="63" spans="1:9" ht="15.75" customHeight="1" x14ac:dyDescent="0.25">
      <c r="A63" s="1" t="s">
        <v>145</v>
      </c>
      <c r="B63" s="1" t="s">
        <v>1851</v>
      </c>
      <c r="C63" s="1" t="s">
        <v>146</v>
      </c>
      <c r="D63" s="1" t="str">
        <f>VLOOKUP(A63,'CONTRATOS (1)'!$A$2:$I$177,9,0)</f>
        <v>SIM</v>
      </c>
      <c r="E63" s="2">
        <v>43917</v>
      </c>
      <c r="F63" s="2">
        <v>44282</v>
      </c>
      <c r="G63" s="3">
        <f>VLOOKUP(A63,'CONTRATOS (1)'!$A$2:$F$177,6,0)</f>
        <v>5997</v>
      </c>
      <c r="H63" s="3">
        <f>VLOOKUP(A63,'SIAC-VIGENTES (1)'!$A$2:$N$153,14,0)</f>
        <v>5997</v>
      </c>
      <c r="I63" s="3">
        <f t="shared" si="1"/>
        <v>0</v>
      </c>
    </row>
    <row r="64" spans="1:9" ht="15.75" customHeight="1" x14ac:dyDescent="0.25">
      <c r="A64" s="1" t="s">
        <v>147</v>
      </c>
      <c r="B64" s="1" t="s">
        <v>1852</v>
      </c>
      <c r="C64" s="1" t="s">
        <v>122</v>
      </c>
      <c r="D64" s="1" t="str">
        <f>VLOOKUP(A64,'CONTRATOS (1)'!$A$2:$I$177,9,0)</f>
        <v>SIM</v>
      </c>
      <c r="E64" s="2">
        <v>43556</v>
      </c>
      <c r="F64" s="2">
        <v>44287</v>
      </c>
      <c r="G64" s="3">
        <f>VLOOKUP(A64,'CONTRATOS (1)'!$A$2:$F$177,6,0)</f>
        <v>65661.460000000006</v>
      </c>
      <c r="H64" s="3">
        <f>VLOOKUP(A64,'SIAC-VIGENTES (1)'!$A$2:$N$153,14,0)</f>
        <v>127202.84</v>
      </c>
      <c r="I64" s="3">
        <f t="shared" si="1"/>
        <v>61541.37999999999</v>
      </c>
    </row>
    <row r="65" spans="1:9" ht="15.75" customHeight="1" x14ac:dyDescent="0.25">
      <c r="A65" s="1" t="s">
        <v>148</v>
      </c>
      <c r="B65" s="1" t="s">
        <v>1853</v>
      </c>
      <c r="C65" s="1" t="s">
        <v>149</v>
      </c>
      <c r="D65" s="1" t="str">
        <f>VLOOKUP(A65,'CONTRATOS (1)'!$A$2:$I$177,9,0)</f>
        <v>SIM</v>
      </c>
      <c r="E65" s="2">
        <v>43950</v>
      </c>
      <c r="F65" s="2">
        <v>44315</v>
      </c>
      <c r="G65" s="3">
        <f>VLOOKUP(A65,'CONTRATOS (1)'!$A$2:$F$177,6,0)</f>
        <v>5800</v>
      </c>
      <c r="H65" s="3">
        <f>VLOOKUP(A65,'SIAC-VIGENTES (1)'!$A$2:$N$153,14,0)</f>
        <v>5800</v>
      </c>
      <c r="I65" s="3">
        <f t="shared" si="1"/>
        <v>0</v>
      </c>
    </row>
    <row r="66" spans="1:9" ht="15.75" customHeight="1" x14ac:dyDescent="0.25">
      <c r="A66" s="1" t="s">
        <v>150</v>
      </c>
      <c r="B66" s="1" t="s">
        <v>593</v>
      </c>
      <c r="C66" s="1" t="s">
        <v>152</v>
      </c>
      <c r="D66" s="1" t="str">
        <f>VLOOKUP(A66,'CONTRATOS (1)'!$A$2:$I$177,9,0)</f>
        <v>SIM</v>
      </c>
      <c r="E66" s="2">
        <v>43222</v>
      </c>
      <c r="F66" s="2">
        <v>44318</v>
      </c>
      <c r="G66" s="3">
        <f>VLOOKUP(A66,'CONTRATOS (1)'!$A$2:$F$177,6,0)</f>
        <v>304108.24</v>
      </c>
      <c r="H66" s="3">
        <f>VLOOKUP(A66,'SIAC-VIGENTES (1)'!$A$2:$N$153,14,0)</f>
        <v>905659.2</v>
      </c>
      <c r="I66" s="3">
        <f t="shared" si="1"/>
        <v>601550.96</v>
      </c>
    </row>
    <row r="67" spans="1:9" ht="15.75" customHeight="1" x14ac:dyDescent="0.25">
      <c r="A67" s="1" t="s">
        <v>153</v>
      </c>
      <c r="B67" s="1" t="s">
        <v>1854</v>
      </c>
      <c r="C67" s="1" t="s">
        <v>154</v>
      </c>
      <c r="D67" s="1" t="str">
        <f>VLOOKUP(A67,'CONTRATOS (1)'!$A$2:$I$177,9,0)</f>
        <v>SIM</v>
      </c>
      <c r="E67" s="2">
        <v>43594</v>
      </c>
      <c r="F67" s="2">
        <v>44325</v>
      </c>
      <c r="G67" s="3">
        <f>VLOOKUP(A67,'CONTRATOS (1)'!$A$2:$F$177,6,0)</f>
        <v>27670</v>
      </c>
      <c r="H67" s="3">
        <f>VLOOKUP(A67,'SIAC-VIGENTES (1)'!$A$2:$N$153,14,0)</f>
        <v>55340</v>
      </c>
      <c r="I67" s="3">
        <f t="shared" ref="I67:I98" si="2">H67-G67</f>
        <v>27670</v>
      </c>
    </row>
    <row r="68" spans="1:9" ht="15.75" customHeight="1" x14ac:dyDescent="0.25">
      <c r="A68" s="1" t="s">
        <v>155</v>
      </c>
      <c r="B68" s="1" t="s">
        <v>1855</v>
      </c>
      <c r="C68" s="1" t="s">
        <v>156</v>
      </c>
      <c r="D68" s="1" t="str">
        <f>VLOOKUP(A68,'CONTRATOS (1)'!$A$2:$I$177,9,0)</f>
        <v>SIM</v>
      </c>
      <c r="E68" s="2">
        <v>43980</v>
      </c>
      <c r="F68" s="2">
        <v>44345</v>
      </c>
      <c r="G68" s="3">
        <f>VLOOKUP(A68,'CONTRATOS (1)'!$A$2:$F$177,6,0)</f>
        <v>8100</v>
      </c>
      <c r="H68" s="3">
        <f>VLOOKUP(A68,'SIAC-VIGENTES (1)'!$A$2:$N$153,14,0)</f>
        <v>8100</v>
      </c>
      <c r="I68" s="3">
        <f t="shared" si="2"/>
        <v>0</v>
      </c>
    </row>
    <row r="69" spans="1:9" ht="15.75" customHeight="1" x14ac:dyDescent="0.25">
      <c r="A69" s="1" t="s">
        <v>157</v>
      </c>
      <c r="B69" s="1" t="s">
        <v>1856</v>
      </c>
      <c r="C69" s="1" t="s">
        <v>158</v>
      </c>
      <c r="D69" s="1" t="str">
        <f>VLOOKUP(A69,'CONTRATOS (1)'!$A$2:$I$177,9,0)</f>
        <v>SIM</v>
      </c>
      <c r="E69" s="2">
        <v>43987</v>
      </c>
      <c r="F69" s="2">
        <v>44352</v>
      </c>
      <c r="G69" s="3">
        <f>VLOOKUP(A69,'CONTRATOS (1)'!$A$2:$F$177,6,0)</f>
        <v>106835.46</v>
      </c>
      <c r="H69" s="3" t="e">
        <f>VLOOKUP(A69,'SIAC-VIGENTES (1)'!$A$2:$N$153,14,0)</f>
        <v>#N/A</v>
      </c>
      <c r="I69" s="3" t="e">
        <f t="shared" si="2"/>
        <v>#N/A</v>
      </c>
    </row>
    <row r="70" spans="1:9" ht="15.75" customHeight="1" x14ac:dyDescent="0.25">
      <c r="A70" s="1" t="s">
        <v>159</v>
      </c>
      <c r="B70" s="1" t="s">
        <v>1857</v>
      </c>
      <c r="C70" s="1" t="s">
        <v>160</v>
      </c>
      <c r="D70" s="1" t="str">
        <f>VLOOKUP(A70,'CONTRATOS (1)'!$A$2:$I$177,9,0)</f>
        <v>SIM</v>
      </c>
      <c r="E70" s="2">
        <v>43641</v>
      </c>
      <c r="F70" s="2">
        <v>44372</v>
      </c>
      <c r="G70" s="3">
        <f>VLOOKUP(A70,'CONTRATOS (1)'!$A$2:$F$177,6,0)</f>
        <v>2110798.5</v>
      </c>
      <c r="H70" s="3">
        <f>VLOOKUP(A70,'SIAC-VIGENTES (1)'!$A$2:$N$153,14,0)</f>
        <v>3899952.6</v>
      </c>
      <c r="I70" s="3">
        <f t="shared" si="2"/>
        <v>1789154.1</v>
      </c>
    </row>
    <row r="71" spans="1:9" ht="15.75" customHeight="1" x14ac:dyDescent="0.25">
      <c r="A71" s="1" t="s">
        <v>161</v>
      </c>
      <c r="B71" s="1" t="s">
        <v>416</v>
      </c>
      <c r="C71" s="1" t="s">
        <v>163</v>
      </c>
      <c r="D71" s="1" t="str">
        <f>VLOOKUP(A71,'CONTRATOS (1)'!$A$2:$I$177,9,0)</f>
        <v>SIM</v>
      </c>
      <c r="E71" s="2">
        <v>42555</v>
      </c>
      <c r="F71" s="2">
        <v>44381</v>
      </c>
      <c r="G71" s="3">
        <f>VLOOKUP(A71,'CONTRATOS (1)'!$A$2:$F$177,6,0)</f>
        <v>13200</v>
      </c>
      <c r="H71" s="3">
        <f>VLOOKUP(A71,'SIAC-VIGENTES (1)'!$A$2:$N$153,14,0)</f>
        <v>66000</v>
      </c>
      <c r="I71" s="3">
        <f t="shared" si="2"/>
        <v>52800</v>
      </c>
    </row>
    <row r="72" spans="1:9" ht="15.75" customHeight="1" x14ac:dyDescent="0.25">
      <c r="A72" s="1" t="s">
        <v>164</v>
      </c>
      <c r="B72" s="1" t="s">
        <v>673</v>
      </c>
      <c r="C72" s="1" t="s">
        <v>166</v>
      </c>
      <c r="D72" s="1" t="str">
        <f>VLOOKUP(A72,'CONTRATOS (1)'!$A$2:$I$177,9,0)</f>
        <v>SIM</v>
      </c>
      <c r="E72" s="2">
        <v>42559</v>
      </c>
      <c r="F72" s="2">
        <v>44385</v>
      </c>
      <c r="G72" s="3">
        <f>VLOOKUP(A72,'CONTRATOS (1)'!$A$2:$F$177,6,0)</f>
        <v>11973.84</v>
      </c>
      <c r="H72" s="3">
        <f>VLOOKUP(A72,'SIAC-VIGENTES (1)'!$A$2:$N$153,14,0)</f>
        <v>56953.33</v>
      </c>
      <c r="I72" s="3">
        <f t="shared" si="2"/>
        <v>44979.490000000005</v>
      </c>
    </row>
    <row r="73" spans="1:9" ht="15.75" customHeight="1" x14ac:dyDescent="0.25">
      <c r="A73" s="1" t="s">
        <v>167</v>
      </c>
      <c r="B73" s="1" t="s">
        <v>677</v>
      </c>
      <c r="C73" s="1" t="s">
        <v>169</v>
      </c>
      <c r="D73" s="1" t="str">
        <f>VLOOKUP(A73,'CONTRATOS (1)'!$A$2:$I$177,9,0)</f>
        <v>SIM</v>
      </c>
      <c r="E73" s="2">
        <v>42572</v>
      </c>
      <c r="F73" s="2">
        <v>44398</v>
      </c>
      <c r="G73" s="3">
        <f>VLOOKUP(A73,'CONTRATOS (1)'!$A$2:$F$177,6,0)</f>
        <v>15600</v>
      </c>
      <c r="H73" s="3">
        <f>VLOOKUP(A73,'SIAC-VIGENTES (1)'!$A$2:$N$153,14,0)</f>
        <v>78000</v>
      </c>
      <c r="I73" s="3">
        <f t="shared" si="2"/>
        <v>62400</v>
      </c>
    </row>
    <row r="74" spans="1:9" ht="15.75" customHeight="1" x14ac:dyDescent="0.25">
      <c r="A74" s="1" t="s">
        <v>170</v>
      </c>
      <c r="B74" s="1" t="s">
        <v>457</v>
      </c>
      <c r="C74" s="1" t="s">
        <v>172</v>
      </c>
      <c r="D74" s="1" t="str">
        <f>VLOOKUP(A74,'CONTRATOS (1)'!$A$2:$I$177,9,0)</f>
        <v>SIM</v>
      </c>
      <c r="E74" s="2">
        <v>42583</v>
      </c>
      <c r="F74" s="2">
        <v>44409</v>
      </c>
      <c r="G74" s="3">
        <f>VLOOKUP(A74,'CONTRATOS (1)'!$A$2:$F$177,6,0)</f>
        <v>15600</v>
      </c>
      <c r="H74" s="3">
        <f>VLOOKUP(A74,'SIAC-VIGENTES (1)'!$A$2:$N$153,14,0)</f>
        <v>78000</v>
      </c>
      <c r="I74" s="3">
        <f t="shared" si="2"/>
        <v>62400</v>
      </c>
    </row>
    <row r="75" spans="1:9" ht="15.75" customHeight="1" x14ac:dyDescent="0.25">
      <c r="A75" s="1" t="s">
        <v>173</v>
      </c>
      <c r="B75" s="1" t="s">
        <v>448</v>
      </c>
      <c r="C75" s="1" t="s">
        <v>175</v>
      </c>
      <c r="D75" s="1" t="str">
        <f>VLOOKUP(A75,'CONTRATOS (1)'!$A$2:$I$177,9,0)</f>
        <v>SIM</v>
      </c>
      <c r="E75" s="2">
        <v>42619</v>
      </c>
      <c r="F75" s="2">
        <v>44445</v>
      </c>
      <c r="G75" s="3">
        <f>VLOOKUP(A75,'CONTRATOS (1)'!$A$2:$F$177,6,0)</f>
        <v>10089.719999999999</v>
      </c>
      <c r="H75" s="3">
        <f>VLOOKUP(A75,'SIAC-VIGENTES (1)'!$A$2:$N$153,14,0)</f>
        <v>50448.6</v>
      </c>
      <c r="I75" s="3">
        <f t="shared" si="2"/>
        <v>40358.879999999997</v>
      </c>
    </row>
    <row r="76" spans="1:9" ht="15.75" customHeight="1" x14ac:dyDescent="0.25">
      <c r="A76" s="1" t="s">
        <v>176</v>
      </c>
      <c r="B76" s="1" t="s">
        <v>1858</v>
      </c>
      <c r="C76" s="1" t="s">
        <v>178</v>
      </c>
      <c r="D76" s="1" t="str">
        <f>VLOOKUP(A76,'CONTRATOS (1)'!$A$2:$I$177,9,0)</f>
        <v>SIM</v>
      </c>
      <c r="E76" s="2">
        <v>42804</v>
      </c>
      <c r="F76" s="2">
        <v>44630</v>
      </c>
      <c r="G76" s="3">
        <f>VLOOKUP(A76,'CONTRATOS (1)'!$A$2:$F$177,6,0)</f>
        <v>13200</v>
      </c>
      <c r="H76" s="3">
        <f>VLOOKUP(A76,'SIAC-VIGENTES (1)'!$A$2:$N$153,14,0)</f>
        <v>63000</v>
      </c>
      <c r="I76" s="3">
        <f t="shared" si="2"/>
        <v>49800</v>
      </c>
    </row>
    <row r="77" spans="1:9" ht="15.75" customHeight="1" x14ac:dyDescent="0.25">
      <c r="A77" s="1" t="s">
        <v>179</v>
      </c>
      <c r="B77" s="1" t="s">
        <v>483</v>
      </c>
      <c r="C77" s="1" t="s">
        <v>181</v>
      </c>
      <c r="D77" s="1" t="str">
        <f>VLOOKUP(A77,'CONTRATOS (1)'!$A$2:$I$177,9,0)</f>
        <v>SIM</v>
      </c>
      <c r="E77" s="2">
        <v>42877</v>
      </c>
      <c r="F77" s="2">
        <v>44703</v>
      </c>
      <c r="G77" s="3">
        <f>VLOOKUP(A77,'CONTRATOS (1)'!$A$2:$F$177,6,0)</f>
        <v>15399.48</v>
      </c>
      <c r="H77" s="3">
        <f>VLOOKUP(A77,'SIAC-VIGENTES (1)'!$A$2:$N$153,14,0)</f>
        <v>74760.789999999994</v>
      </c>
      <c r="I77" s="3">
        <f t="shared" si="2"/>
        <v>59361.31</v>
      </c>
    </row>
    <row r="78" spans="1:9" ht="15.75" customHeight="1" x14ac:dyDescent="0.25">
      <c r="A78" s="1" t="s">
        <v>182</v>
      </c>
      <c r="B78" s="1" t="s">
        <v>495</v>
      </c>
      <c r="C78" s="1" t="s">
        <v>184</v>
      </c>
      <c r="D78" s="1" t="str">
        <f>VLOOKUP(A78,'CONTRATOS (1)'!$A$2:$I$177,9,0)</f>
        <v>SIM</v>
      </c>
      <c r="E78" s="2">
        <v>42945</v>
      </c>
      <c r="F78" s="2">
        <v>44771</v>
      </c>
      <c r="G78" s="3">
        <f>VLOOKUP(A78,'CONTRATOS (1)'!$A$2:$F$177,6,0)</f>
        <v>11244</v>
      </c>
      <c r="H78" s="3">
        <f>VLOOKUP(A78,'SIAC-VIGENTES (1)'!$A$2:$N$153,14,0)</f>
        <v>56220</v>
      </c>
      <c r="I78" s="3">
        <f t="shared" si="2"/>
        <v>44976</v>
      </c>
    </row>
    <row r="79" spans="1:9" ht="15.75" customHeight="1" x14ac:dyDescent="0.25">
      <c r="A79" s="1" t="s">
        <v>185</v>
      </c>
      <c r="B79" s="1" t="s">
        <v>491</v>
      </c>
      <c r="C79" s="1" t="s">
        <v>187</v>
      </c>
      <c r="D79" s="1" t="str">
        <f>VLOOKUP(A79,'CONTRATOS (1)'!$A$2:$I$177,9,0)</f>
        <v>SIM</v>
      </c>
      <c r="E79" s="2">
        <v>42969</v>
      </c>
      <c r="F79" s="2">
        <v>44795</v>
      </c>
      <c r="G79" s="3">
        <f>VLOOKUP(A79,'CONTRATOS (1)'!$A$2:$F$177,6,0)</f>
        <v>13745.64</v>
      </c>
      <c r="H79" s="3">
        <f>VLOOKUP(A79,'SIAC-VIGENTES (1)'!$A$2:$N$153,14,0)</f>
        <v>68728.2</v>
      </c>
      <c r="I79" s="3">
        <f t="shared" si="2"/>
        <v>54982.559999999998</v>
      </c>
    </row>
    <row r="80" spans="1:9" ht="15.75" customHeight="1" x14ac:dyDescent="0.25">
      <c r="A80" s="1" t="s">
        <v>188</v>
      </c>
      <c r="B80" s="1" t="s">
        <v>538</v>
      </c>
      <c r="C80" s="1" t="s">
        <v>190</v>
      </c>
      <c r="D80" s="1" t="str">
        <f>VLOOKUP(A80,'CONTRATOS (1)'!$A$2:$I$177,9,0)</f>
        <v>SIM</v>
      </c>
      <c r="E80" s="2">
        <v>42984</v>
      </c>
      <c r="F80" s="2">
        <v>44810</v>
      </c>
      <c r="G80" s="3">
        <f>VLOOKUP(A80,'CONTRATOS (1)'!$A$2:$F$177,6,0)</f>
        <v>11713.92</v>
      </c>
      <c r="H80" s="3">
        <f>VLOOKUP(A80,'SIAC-VIGENTES (1)'!$A$2:$N$153,14,0)</f>
        <v>58569.599999999999</v>
      </c>
      <c r="I80" s="3">
        <f t="shared" si="2"/>
        <v>46855.68</v>
      </c>
    </row>
    <row r="81" spans="1:9" ht="15.75" customHeight="1" x14ac:dyDescent="0.25">
      <c r="A81" s="1" t="s">
        <v>191</v>
      </c>
      <c r="B81" s="1" t="s">
        <v>639</v>
      </c>
      <c r="C81" s="1" t="s">
        <v>193</v>
      </c>
      <c r="D81" s="1" t="str">
        <f>VLOOKUP(A81,'CONTRATOS (1)'!$A$2:$I$177,9,0)</f>
        <v>SIM</v>
      </c>
      <c r="E81" s="2">
        <v>42993</v>
      </c>
      <c r="F81" s="2">
        <v>44819</v>
      </c>
      <c r="G81" s="3">
        <f>VLOOKUP(A81,'CONTRATOS (1)'!$A$2:$F$177,6,0)</f>
        <v>11886.96</v>
      </c>
      <c r="H81" s="3">
        <f>VLOOKUP(A81,'SIAC-VIGENTES (1)'!$A$2:$N$153,14,0)</f>
        <v>58892.38</v>
      </c>
      <c r="I81" s="3">
        <f t="shared" si="2"/>
        <v>47005.42</v>
      </c>
    </row>
    <row r="82" spans="1:9" ht="15.75" customHeight="1" x14ac:dyDescent="0.25">
      <c r="A82" s="1" t="s">
        <v>194</v>
      </c>
      <c r="B82" s="1" t="s">
        <v>1197</v>
      </c>
      <c r="C82" s="1" t="s">
        <v>195</v>
      </c>
      <c r="D82" s="1" t="str">
        <f>VLOOKUP(A82,'CONTRATOS (1)'!$A$2:$I$177,9,0)</f>
        <v>SIM</v>
      </c>
      <c r="E82" s="2">
        <v>43074</v>
      </c>
      <c r="F82" s="2">
        <v>44900</v>
      </c>
      <c r="G82" s="3">
        <f>VLOOKUP(A82,'CONTRATOS (1)'!$A$2:$F$177,6,0)</f>
        <v>2400000</v>
      </c>
      <c r="H82" s="3">
        <f>VLOOKUP(A82,'SIAC-VIGENTES (1)'!$A$2:$N$153,14,0)</f>
        <v>2400000</v>
      </c>
      <c r="I82" s="3">
        <f t="shared" si="2"/>
        <v>0</v>
      </c>
    </row>
    <row r="83" spans="1:9" ht="15.75" customHeight="1" x14ac:dyDescent="0.25">
      <c r="A83" s="1" t="s">
        <v>196</v>
      </c>
      <c r="B83" s="1" t="s">
        <v>736</v>
      </c>
      <c r="C83" s="1" t="s">
        <v>198</v>
      </c>
      <c r="D83" s="1" t="str">
        <f>VLOOKUP(A83,'CONTRATOS (1)'!$A$2:$I$177,9,0)</f>
        <v>SIM</v>
      </c>
      <c r="E83" s="2">
        <v>43088</v>
      </c>
      <c r="F83" s="2">
        <v>44914</v>
      </c>
      <c r="G83" s="3">
        <f>VLOOKUP(A83,'CONTRATOS (1)'!$A$2:$F$177,6,0)</f>
        <v>14400</v>
      </c>
      <c r="H83" s="3">
        <f>VLOOKUP(A83,'SIAC-VIGENTES (1)'!$A$2:$N$153,14,0)</f>
        <v>72000</v>
      </c>
      <c r="I83" s="3">
        <f t="shared" si="2"/>
        <v>57600</v>
      </c>
    </row>
    <row r="84" spans="1:9" ht="15.75" customHeight="1" x14ac:dyDescent="0.25">
      <c r="A84" s="1" t="s">
        <v>199</v>
      </c>
      <c r="B84" s="1" t="s">
        <v>487</v>
      </c>
      <c r="C84" s="1" t="s">
        <v>201</v>
      </c>
      <c r="D84" s="1" t="str">
        <f>VLOOKUP(A84,'CONTRATOS (1)'!$A$2:$I$177,9,0)</f>
        <v>SIM</v>
      </c>
      <c r="E84" s="2">
        <v>43118</v>
      </c>
      <c r="F84" s="2">
        <v>44944</v>
      </c>
      <c r="G84" s="3">
        <f>VLOOKUP(A84,'CONTRATOS (1)'!$A$2:$F$177,6,0)</f>
        <v>66000</v>
      </c>
      <c r="H84" s="3">
        <f>VLOOKUP(A84,'SIAC-VIGENTES (1)'!$A$2:$N$153,14,0)</f>
        <v>68127.520000000004</v>
      </c>
      <c r="I84" s="3">
        <f t="shared" si="2"/>
        <v>2127.5200000000041</v>
      </c>
    </row>
    <row r="85" spans="1:9" ht="15.75" customHeight="1" x14ac:dyDescent="0.25">
      <c r="A85" s="1" t="s">
        <v>202</v>
      </c>
      <c r="B85" s="1" t="s">
        <v>518</v>
      </c>
      <c r="C85" s="1" t="s">
        <v>204</v>
      </c>
      <c r="D85" s="1" t="str">
        <f>VLOOKUP(A85,'CONTRATOS (1)'!$A$2:$I$177,9,0)</f>
        <v>SIM</v>
      </c>
      <c r="E85" s="2">
        <v>43136</v>
      </c>
      <c r="F85" s="2">
        <v>44962</v>
      </c>
      <c r="G85" s="3">
        <f>VLOOKUP(A85,'CONTRATOS (1)'!$A$2:$F$177,6,0)</f>
        <v>90000</v>
      </c>
      <c r="H85" s="3">
        <f>VLOOKUP(A85,'SIAC-VIGENTES (1)'!$A$2:$N$153,14,0)</f>
        <v>90000</v>
      </c>
      <c r="I85" s="3">
        <f t="shared" si="2"/>
        <v>0</v>
      </c>
    </row>
    <row r="86" spans="1:9" ht="15.75" customHeight="1" x14ac:dyDescent="0.25">
      <c r="A86" s="1" t="s">
        <v>205</v>
      </c>
      <c r="B86" s="1" t="s">
        <v>1197</v>
      </c>
      <c r="C86" s="1" t="s">
        <v>206</v>
      </c>
      <c r="D86" s="1" t="str">
        <f>VLOOKUP(A86,'CONTRATOS (1)'!$A$2:$I$177,9,0)</f>
        <v>SIM</v>
      </c>
      <c r="E86" s="2">
        <v>43138</v>
      </c>
      <c r="F86" s="2">
        <v>44964</v>
      </c>
      <c r="G86" s="3">
        <f>VLOOKUP(A86,'CONTRATOS (1)'!$A$2:$F$177,6,0)</f>
        <v>300000</v>
      </c>
      <c r="H86" s="3">
        <f>VLOOKUP(A86,'SIAC-VIGENTES (1)'!$A$2:$N$153,14,0)</f>
        <v>300000</v>
      </c>
      <c r="I86" s="3">
        <f t="shared" si="2"/>
        <v>0</v>
      </c>
    </row>
    <row r="87" spans="1:9" ht="15.75" customHeight="1" x14ac:dyDescent="0.25">
      <c r="A87" s="1" t="s">
        <v>207</v>
      </c>
      <c r="B87" s="1" t="s">
        <v>1859</v>
      </c>
      <c r="C87" s="1" t="s">
        <v>209</v>
      </c>
      <c r="D87" s="1" t="str">
        <f>VLOOKUP(A87,'CONTRATOS (1)'!$A$2:$I$177,9,0)</f>
        <v>SIM</v>
      </c>
      <c r="E87" s="2">
        <v>43139</v>
      </c>
      <c r="F87" s="2">
        <v>44965</v>
      </c>
      <c r="G87" s="3">
        <f>VLOOKUP(A87,'CONTRATOS (1)'!$A$2:$F$177,6,0)</f>
        <v>23320.32</v>
      </c>
      <c r="H87" s="3">
        <f>VLOOKUP(A87,'SIAC-VIGENTES (1)'!$A$2:$N$153,14,0)</f>
        <v>116601.60000000001</v>
      </c>
      <c r="I87" s="3">
        <f t="shared" si="2"/>
        <v>93281.279999999999</v>
      </c>
    </row>
    <row r="88" spans="1:9" ht="15.75" customHeight="1" x14ac:dyDescent="0.25">
      <c r="A88" s="1" t="s">
        <v>210</v>
      </c>
      <c r="B88" s="1" t="s">
        <v>835</v>
      </c>
      <c r="C88" s="1" t="s">
        <v>212</v>
      </c>
      <c r="D88" s="1" t="str">
        <f>VLOOKUP(A88,'CONTRATOS (1)'!$A$2:$I$177,9,0)</f>
        <v>SIM</v>
      </c>
      <c r="E88" s="2">
        <v>43234</v>
      </c>
      <c r="F88" s="2">
        <v>45060</v>
      </c>
      <c r="G88" s="3">
        <f>VLOOKUP(A88,'CONTRATOS (1)'!$A$2:$F$177,6,0)</f>
        <v>14400</v>
      </c>
      <c r="H88" s="3">
        <f>VLOOKUP(A88,'SIAC-VIGENTES (1)'!$A$2:$N$153,14,0)</f>
        <v>72000</v>
      </c>
      <c r="I88" s="3">
        <f t="shared" si="2"/>
        <v>57600</v>
      </c>
    </row>
    <row r="89" spans="1:9" ht="15.75" customHeight="1" x14ac:dyDescent="0.25">
      <c r="A89" s="1" t="s">
        <v>213</v>
      </c>
      <c r="B89" s="1" t="s">
        <v>740</v>
      </c>
      <c r="C89" s="1" t="s">
        <v>215</v>
      </c>
      <c r="D89" s="1" t="str">
        <f>VLOOKUP(A89,'CONTRATOS (1)'!$A$2:$I$177,9,0)</f>
        <v>SIM</v>
      </c>
      <c r="E89" s="2">
        <v>43294</v>
      </c>
      <c r="F89" s="2">
        <v>45120</v>
      </c>
      <c r="G89" s="3">
        <f>VLOOKUP(A89,'CONTRATOS (1)'!$A$2:$F$177,6,0)</f>
        <v>16127.52</v>
      </c>
      <c r="H89" s="3">
        <f>VLOOKUP(A89,'SIAC-VIGENTES (1)'!$A$2:$N$153,14,0)</f>
        <v>80013.37</v>
      </c>
      <c r="I89" s="3">
        <f t="shared" si="2"/>
        <v>63885.849999999991</v>
      </c>
    </row>
    <row r="90" spans="1:9" ht="15.75" customHeight="1" x14ac:dyDescent="0.25">
      <c r="A90" s="1" t="s">
        <v>216</v>
      </c>
      <c r="B90" s="1" t="s">
        <v>798</v>
      </c>
      <c r="C90" s="1" t="s">
        <v>218</v>
      </c>
      <c r="D90" s="1" t="str">
        <f>VLOOKUP(A90,'CONTRATOS (1)'!$A$2:$I$177,9,0)</f>
        <v>SIM</v>
      </c>
      <c r="E90" s="2">
        <v>43301</v>
      </c>
      <c r="F90" s="2">
        <v>45127</v>
      </c>
      <c r="G90" s="3">
        <f>VLOOKUP(A90,'CONTRATOS (1)'!$A$2:$F$177,6,0)</f>
        <v>32255.040000000001</v>
      </c>
      <c r="H90" s="3">
        <f>VLOOKUP(A90,'SIAC-VIGENTES (1)'!$A$2:$N$153,14,0)</f>
        <v>159944.67000000001</v>
      </c>
      <c r="I90" s="3">
        <f t="shared" si="2"/>
        <v>127689.63</v>
      </c>
    </row>
    <row r="91" spans="1:9" ht="15.75" customHeight="1" x14ac:dyDescent="0.25">
      <c r="A91" s="1" t="s">
        <v>219</v>
      </c>
      <c r="B91" s="1" t="s">
        <v>522</v>
      </c>
      <c r="C91" s="1" t="s">
        <v>221</v>
      </c>
      <c r="D91" s="1" t="str">
        <f>VLOOKUP(A91,'CONTRATOS (1)'!$A$2:$I$177,9,0)</f>
        <v>SIM</v>
      </c>
      <c r="E91" s="2">
        <v>43305</v>
      </c>
      <c r="F91" s="2">
        <v>45131</v>
      </c>
      <c r="G91" s="3">
        <f>VLOOKUP(A91,'CONTRATOS (1)'!$A$2:$F$177,6,0)</f>
        <v>15443.4</v>
      </c>
      <c r="H91" s="3">
        <f>VLOOKUP(A91,'SIAC-VIGENTES (1)'!$A$2:$N$153,14,0)</f>
        <v>77217</v>
      </c>
      <c r="I91" s="3">
        <f t="shared" si="2"/>
        <v>61773.599999999999</v>
      </c>
    </row>
    <row r="92" spans="1:9" ht="15.75" customHeight="1" x14ac:dyDescent="0.25">
      <c r="A92" s="1" t="s">
        <v>222</v>
      </c>
      <c r="B92" s="1" t="s">
        <v>504</v>
      </c>
      <c r="C92" s="1" t="s">
        <v>224</v>
      </c>
      <c r="D92" s="1" t="str">
        <f>VLOOKUP(A92,'CONTRATOS (1)'!$A$2:$I$177,9,0)</f>
        <v>SIM</v>
      </c>
      <c r="E92" s="2">
        <v>43310</v>
      </c>
      <c r="F92" s="2">
        <v>45136</v>
      </c>
      <c r="G92" s="3">
        <f>VLOOKUP(A92,'CONTRATOS (1)'!$A$2:$F$177,6,0)</f>
        <v>19151.52</v>
      </c>
      <c r="H92" s="3">
        <f>VLOOKUP(A92,'SIAC-VIGENTES (1)'!$A$2:$N$153,14,0)</f>
        <v>95757.6</v>
      </c>
      <c r="I92" s="3">
        <f t="shared" si="2"/>
        <v>76606.080000000002</v>
      </c>
    </row>
    <row r="93" spans="1:9" ht="15.75" customHeight="1" x14ac:dyDescent="0.25">
      <c r="A93" s="1" t="s">
        <v>225</v>
      </c>
      <c r="B93" s="1" t="s">
        <v>1197</v>
      </c>
      <c r="C93" s="1" t="s">
        <v>226</v>
      </c>
      <c r="D93" s="1" t="str">
        <f>VLOOKUP(A93,'CONTRATOS (1)'!$A$2:$I$177,9,0)</f>
        <v>SIM</v>
      </c>
      <c r="E93" s="2">
        <v>43325</v>
      </c>
      <c r="F93" s="2">
        <v>45151</v>
      </c>
      <c r="G93" s="3">
        <f>VLOOKUP(A93,'CONTRATOS (1)'!$A$2:$F$177,6,0)</f>
        <v>600000</v>
      </c>
      <c r="H93" s="3">
        <f>VLOOKUP(A93,'SIAC-VIGENTES (1)'!$A$2:$N$153,14,0)</f>
        <v>600000</v>
      </c>
      <c r="I93" s="3">
        <f t="shared" si="2"/>
        <v>0</v>
      </c>
    </row>
    <row r="94" spans="1:9" ht="15.75" customHeight="1" x14ac:dyDescent="0.25">
      <c r="A94" s="1" t="s">
        <v>227</v>
      </c>
      <c r="B94" s="1" t="s">
        <v>748</v>
      </c>
      <c r="C94" s="1" t="s">
        <v>229</v>
      </c>
      <c r="D94" s="1" t="str">
        <f>VLOOKUP(A94,'CONTRATOS (1)'!$A$2:$I$177,9,0)</f>
        <v>SIM</v>
      </c>
      <c r="E94" s="2">
        <v>43346</v>
      </c>
      <c r="F94" s="2">
        <v>45172</v>
      </c>
      <c r="G94" s="3">
        <f>VLOOKUP(A94,'CONTRATOS (1)'!$A$2:$F$177,6,0)</f>
        <v>24000</v>
      </c>
      <c r="H94" s="3">
        <f>VLOOKUP(A94,'SIAC-VIGENTES (1)'!$A$2:$N$153,14,0)</f>
        <v>24000</v>
      </c>
      <c r="I94" s="3">
        <f t="shared" si="2"/>
        <v>0</v>
      </c>
    </row>
    <row r="95" spans="1:9" ht="15.75" customHeight="1" x14ac:dyDescent="0.25">
      <c r="A95" s="1" t="s">
        <v>230</v>
      </c>
      <c r="B95" s="1" t="s">
        <v>839</v>
      </c>
      <c r="C95" s="1" t="s">
        <v>232</v>
      </c>
      <c r="D95" s="1" t="str">
        <f>VLOOKUP(A95,'CONTRATOS (1)'!$A$2:$I$177,9,0)</f>
        <v>SIM</v>
      </c>
      <c r="E95" s="2">
        <v>43347</v>
      </c>
      <c r="F95" s="2">
        <v>45173</v>
      </c>
      <c r="G95" s="3">
        <f>VLOOKUP(A95,'CONTRATOS (1)'!$A$2:$F$177,6,0)</f>
        <v>15646.44</v>
      </c>
      <c r="H95" s="3">
        <f>VLOOKUP(A95,'SIAC-VIGENTES (1)'!$A$2:$N$153,14,0)</f>
        <v>77034.23</v>
      </c>
      <c r="I95" s="3">
        <f t="shared" si="2"/>
        <v>61387.789999999994</v>
      </c>
    </row>
    <row r="96" spans="1:9" ht="15.75" customHeight="1" x14ac:dyDescent="0.25">
      <c r="A96" s="1" t="s">
        <v>233</v>
      </c>
      <c r="B96" s="1" t="s">
        <v>756</v>
      </c>
      <c r="C96" s="1" t="s">
        <v>235</v>
      </c>
      <c r="D96" s="1" t="str">
        <f>VLOOKUP(A96,'CONTRATOS (1)'!$A$2:$I$177,9,0)</f>
        <v>SIM</v>
      </c>
      <c r="E96" s="2">
        <v>43404</v>
      </c>
      <c r="F96" s="2">
        <v>45230</v>
      </c>
      <c r="G96" s="3">
        <f>VLOOKUP(A96,'CONTRATOS (1)'!$A$2:$F$177,6,0)</f>
        <v>12000</v>
      </c>
      <c r="H96" s="3">
        <f>VLOOKUP(A96,'SIAC-VIGENTES (1)'!$A$2:$N$153,14,0)</f>
        <v>60000</v>
      </c>
      <c r="I96" s="3">
        <f t="shared" si="2"/>
        <v>48000</v>
      </c>
    </row>
    <row r="97" spans="1:9" ht="15.75" customHeight="1" x14ac:dyDescent="0.25">
      <c r="A97" s="1" t="s">
        <v>236</v>
      </c>
      <c r="B97" s="1" t="s">
        <v>1860</v>
      </c>
      <c r="C97" s="1" t="s">
        <v>238</v>
      </c>
      <c r="D97" s="1" t="str">
        <f>VLOOKUP(A97,'CONTRATOS (1)'!$A$2:$I$177,9,0)</f>
        <v>SIM</v>
      </c>
      <c r="E97" s="2">
        <v>43607</v>
      </c>
      <c r="F97" s="2">
        <v>45434</v>
      </c>
      <c r="G97" s="3">
        <f>VLOOKUP(A97,'CONTRATOS (1)'!$A$2:$F$177,6,0)</f>
        <v>12913.92</v>
      </c>
      <c r="H97" s="3">
        <f>VLOOKUP(A97,'SIAC-VIGENTES (1)'!$A$2:$N$153,14,0)</f>
        <v>64569.599999999999</v>
      </c>
      <c r="I97" s="3">
        <f t="shared" si="2"/>
        <v>51655.68</v>
      </c>
    </row>
    <row r="98" spans="1:9" ht="15.75" customHeight="1" x14ac:dyDescent="0.25">
      <c r="A98" s="1" t="s">
        <v>239</v>
      </c>
      <c r="B98" s="1" t="s">
        <v>1861</v>
      </c>
      <c r="C98" s="1" t="s">
        <v>241</v>
      </c>
      <c r="D98" s="1" t="str">
        <f>VLOOKUP(A98,'CONTRATOS (1)'!$A$2:$I$177,9,0)</f>
        <v>SIM</v>
      </c>
      <c r="E98" s="2">
        <v>43668</v>
      </c>
      <c r="F98" s="2">
        <v>45495</v>
      </c>
      <c r="G98" s="3">
        <f>VLOOKUP(A98,'CONTRATOS (1)'!$A$2:$F$177,6,0)</f>
        <v>14400</v>
      </c>
      <c r="H98" s="3">
        <f>VLOOKUP(A98,'SIAC-VIGENTES (1)'!$A$2:$N$153,14,0)</f>
        <v>72000</v>
      </c>
      <c r="I98" s="3">
        <f t="shared" si="2"/>
        <v>57600</v>
      </c>
    </row>
    <row r="99" spans="1:9" ht="15.75" customHeight="1" x14ac:dyDescent="0.25">
      <c r="A99" s="1" t="s">
        <v>242</v>
      </c>
      <c r="B99" s="1" t="s">
        <v>1862</v>
      </c>
      <c r="C99" s="1" t="s">
        <v>244</v>
      </c>
      <c r="D99" s="1" t="str">
        <f>VLOOKUP(A99,'CONTRATOS (1)'!$A$2:$I$177,9,0)</f>
        <v>SIM</v>
      </c>
      <c r="E99" s="2">
        <v>43812</v>
      </c>
      <c r="F99" s="2">
        <v>45639</v>
      </c>
      <c r="G99" s="3">
        <f>VLOOKUP(A99,'CONTRATOS (1)'!$A$2:$F$177,6,0)</f>
        <v>18000</v>
      </c>
      <c r="H99" s="3">
        <f>VLOOKUP(A99,'SIAC-VIGENTES (1)'!$A$2:$N$153,14,0)</f>
        <v>90000</v>
      </c>
      <c r="I99" s="3">
        <f t="shared" ref="I99:I130" si="3">H99-G99</f>
        <v>72000</v>
      </c>
    </row>
    <row r="100" spans="1:9" ht="15.75" customHeight="1" x14ac:dyDescent="0.25">
      <c r="A100" s="1" t="s">
        <v>245</v>
      </c>
      <c r="B100" s="1" t="s">
        <v>1863</v>
      </c>
      <c r="C100" s="1" t="s">
        <v>247</v>
      </c>
      <c r="D100" s="1" t="str">
        <f>VLOOKUP(A100,'CONTRATOS (1)'!$A$2:$I$177,9,0)</f>
        <v>SIM</v>
      </c>
      <c r="E100" s="2">
        <v>43944</v>
      </c>
      <c r="F100" s="2">
        <v>45770</v>
      </c>
      <c r="G100" s="3">
        <f>VLOOKUP(A100,'CONTRATOS (1)'!$A$2:$F$177,6,0)</f>
        <v>14400</v>
      </c>
      <c r="H100" s="3">
        <f>VLOOKUP(A100,'SIAC-VIGENTES (1)'!$A$2:$N$153,14,0)</f>
        <v>14400</v>
      </c>
      <c r="I100" s="3">
        <f t="shared" si="3"/>
        <v>0</v>
      </c>
    </row>
    <row r="101" spans="1:9" ht="15.75" customHeight="1" x14ac:dyDescent="0.25">
      <c r="A101" s="1" t="s">
        <v>248</v>
      </c>
      <c r="B101" s="1" t="s">
        <v>576</v>
      </c>
      <c r="C101" s="1" t="s">
        <v>251</v>
      </c>
      <c r="D101" s="1" t="str">
        <f>VLOOKUP(A101,'CONTRATOS (1)'!$A$2:$I$177,9,0)</f>
        <v>SIM</v>
      </c>
      <c r="E101" s="2">
        <v>43949</v>
      </c>
      <c r="F101" s="2">
        <v>45775</v>
      </c>
      <c r="G101" s="3">
        <f>VLOOKUP(A101,'CONTRATOS (1)'!$A$2:$F$177,6,0)</f>
        <v>12600</v>
      </c>
      <c r="H101" s="3">
        <f>VLOOKUP(A101,'SIAC-VIGENTES (1)'!$A$2:$N$153,14,0)</f>
        <v>63000</v>
      </c>
      <c r="I101" s="3">
        <f t="shared" si="3"/>
        <v>50400</v>
      </c>
    </row>
    <row r="102" spans="1:9" ht="15.75" customHeight="1" x14ac:dyDescent="0.25">
      <c r="A102" s="1" t="s">
        <v>252</v>
      </c>
      <c r="B102" s="1" t="s">
        <v>721</v>
      </c>
      <c r="C102" s="1" t="s">
        <v>34</v>
      </c>
      <c r="D102" s="1" t="str">
        <f>VLOOKUP(A102,'CONTRATOS (1)'!$A$2:$I$177,9,0)</f>
        <v>SIM</v>
      </c>
      <c r="E102" s="2">
        <v>44011</v>
      </c>
      <c r="F102" s="2">
        <v>44376</v>
      </c>
      <c r="G102" s="3">
        <f>VLOOKUP(A102,'CONTRATOS (1)'!$A$2:$F$177,6,0)</f>
        <v>104302.67</v>
      </c>
      <c r="H102" s="3">
        <f>VLOOKUP(A102,'SIAC-VIGENTES (1)'!$A$2:$N$153,14,0)</f>
        <v>104302.67</v>
      </c>
      <c r="I102" s="3">
        <f t="shared" si="3"/>
        <v>0</v>
      </c>
    </row>
    <row r="103" spans="1:9" ht="15.75" customHeight="1" x14ac:dyDescent="0.25">
      <c r="A103" s="1" t="s">
        <v>254</v>
      </c>
      <c r="B103" s="1" t="s">
        <v>1864</v>
      </c>
      <c r="C103" s="1" t="s">
        <v>255</v>
      </c>
      <c r="D103" s="1" t="str">
        <f>VLOOKUP(A103,'CONTRATOS (1)'!$A$2:$I$177,9,0)</f>
        <v>SIM</v>
      </c>
      <c r="E103" s="2">
        <v>43871</v>
      </c>
      <c r="F103" s="2">
        <v>44237</v>
      </c>
      <c r="G103" s="3">
        <f>VLOOKUP(A103,'CONTRATOS (1)'!$A$2:$F$177,6,0)</f>
        <v>36150</v>
      </c>
      <c r="H103" s="3">
        <f>VLOOKUP(A103,'SIAC-VIGENTES (1)'!$A$2:$N$153,14,0)</f>
        <v>36150</v>
      </c>
      <c r="I103" s="3">
        <f t="shared" si="3"/>
        <v>0</v>
      </c>
    </row>
    <row r="104" spans="1:9" ht="15.75" customHeight="1" x14ac:dyDescent="0.25">
      <c r="A104" s="1" t="s">
        <v>257</v>
      </c>
      <c r="B104" s="1" t="s">
        <v>1637</v>
      </c>
      <c r="C104" s="1" t="s">
        <v>259</v>
      </c>
      <c r="D104" s="1" t="str">
        <f>VLOOKUP(A104,'CONTRATOS (1)'!$A$2:$I$177,9,0)</f>
        <v>SIM</v>
      </c>
      <c r="E104" s="2">
        <v>44018</v>
      </c>
      <c r="F104" s="2">
        <v>45844</v>
      </c>
      <c r="G104" s="3">
        <f>VLOOKUP(A104,'CONTRATOS (1)'!$A$2:$F$177,6,0)</f>
        <v>114000</v>
      </c>
      <c r="H104" s="3">
        <f>VLOOKUP(A104,'SIAC-VIGENTES (1)'!$A$2:$N$153,14,0)</f>
        <v>114000</v>
      </c>
      <c r="I104" s="3">
        <f t="shared" si="3"/>
        <v>0</v>
      </c>
    </row>
    <row r="105" spans="1:9" ht="15.75" customHeight="1" x14ac:dyDescent="0.25">
      <c r="A105" s="1" t="s">
        <v>261</v>
      </c>
      <c r="B105" s="1" t="s">
        <v>875</v>
      </c>
      <c r="C105" s="1" t="s">
        <v>263</v>
      </c>
      <c r="D105" s="1" t="str">
        <f>VLOOKUP(A105,'CONTRATOS (1)'!$A$2:$I$177,9,0)</f>
        <v>SIM</v>
      </c>
      <c r="E105" s="2">
        <v>44075</v>
      </c>
      <c r="F105" s="2">
        <v>45901</v>
      </c>
      <c r="G105" s="3">
        <f>VLOOKUP(A105,'CONTRATOS (1)'!$A$2:$F$177,6,0)</f>
        <v>90000</v>
      </c>
      <c r="H105" s="3">
        <f>VLOOKUP(A105,'SIAC-VIGENTES (1)'!$A$2:$N$153,14,0)</f>
        <v>90000</v>
      </c>
      <c r="I105" s="3">
        <f t="shared" si="3"/>
        <v>0</v>
      </c>
    </row>
    <row r="106" spans="1:9" ht="15.75" customHeight="1" x14ac:dyDescent="0.25">
      <c r="A106" s="1" t="s">
        <v>264</v>
      </c>
      <c r="B106" s="1" t="s">
        <v>1602</v>
      </c>
      <c r="C106" s="1" t="s">
        <v>266</v>
      </c>
      <c r="D106" s="1" t="str">
        <f>VLOOKUP(A106,'CONTRATOS (1)'!$A$2:$I$177,9,0)</f>
        <v>SIM</v>
      </c>
      <c r="E106" s="2">
        <v>44035</v>
      </c>
      <c r="F106" s="2">
        <v>45861</v>
      </c>
      <c r="G106" s="3">
        <f>VLOOKUP(A106,'CONTRATOS (1)'!$A$2:$F$177,6,0)</f>
        <v>19800</v>
      </c>
      <c r="H106" s="3">
        <f>VLOOKUP(A106,'SIAC-VIGENTES (1)'!$A$2:$N$153,14,0)</f>
        <v>99000</v>
      </c>
      <c r="I106" s="3">
        <f t="shared" si="3"/>
        <v>79200</v>
      </c>
    </row>
    <row r="107" spans="1:9" ht="15.75" customHeight="1" x14ac:dyDescent="0.25">
      <c r="A107" s="1" t="s">
        <v>267</v>
      </c>
      <c r="B107" s="1" t="s">
        <v>1865</v>
      </c>
      <c r="C107" s="1" t="s">
        <v>268</v>
      </c>
      <c r="D107" s="1" t="str">
        <f>VLOOKUP(A107,'CONTRATOS (1)'!$A$2:$I$177,9,0)</f>
        <v>SIM</v>
      </c>
      <c r="E107" s="2">
        <v>44050</v>
      </c>
      <c r="F107" s="2">
        <v>44415</v>
      </c>
      <c r="G107" s="3">
        <f>VLOOKUP(A107,'CONTRATOS (1)'!$A$2:$F$177,6,0)</f>
        <v>64019.73</v>
      </c>
      <c r="H107" s="3">
        <f>VLOOKUP(A107,'SIAC-VIGENTES (1)'!$A$2:$N$153,14,0)</f>
        <v>64019.73</v>
      </c>
      <c r="I107" s="3">
        <f t="shared" si="3"/>
        <v>0</v>
      </c>
    </row>
    <row r="108" spans="1:9" ht="15.75" customHeight="1" x14ac:dyDescent="0.25">
      <c r="A108" s="1" t="s">
        <v>269</v>
      </c>
      <c r="B108" s="1" t="s">
        <v>1866</v>
      </c>
      <c r="C108" s="1" t="s">
        <v>56</v>
      </c>
      <c r="D108" s="1" t="str">
        <f>VLOOKUP(A108,'CONTRATOS (1)'!$A$2:$I$177,9,0)</f>
        <v>SIM</v>
      </c>
      <c r="E108" s="2">
        <v>44088</v>
      </c>
      <c r="F108" s="2">
        <v>44453</v>
      </c>
      <c r="G108" s="3">
        <f>VLOOKUP(A108,'CONTRATOS (1)'!$A$2:$F$177,6,0)</f>
        <v>11797.06</v>
      </c>
      <c r="H108" s="3">
        <f>VLOOKUP(A108,'SIAC-VIGENTES (1)'!$A$2:$N$153,14,0)</f>
        <v>11797.06</v>
      </c>
      <c r="I108" s="3">
        <f t="shared" si="3"/>
        <v>0</v>
      </c>
    </row>
    <row r="109" spans="1:9" ht="15.75" customHeight="1" x14ac:dyDescent="0.25">
      <c r="A109" s="1" t="s">
        <v>270</v>
      </c>
      <c r="B109" s="1" t="s">
        <v>1867</v>
      </c>
      <c r="C109" s="1" t="s">
        <v>271</v>
      </c>
      <c r="D109" s="1" t="str">
        <f>VLOOKUP(A109,'CONTRATOS (1)'!$A$2:$I$177,9,0)</f>
        <v>SIM</v>
      </c>
      <c r="E109" s="2">
        <v>44067</v>
      </c>
      <c r="F109" s="2">
        <v>44432</v>
      </c>
      <c r="G109" s="3">
        <f>VLOOKUP(A109,'CONTRATOS (1)'!$A$2:$F$177,6,0)</f>
        <v>44699.6</v>
      </c>
      <c r="H109" s="3">
        <f>VLOOKUP(A109,'SIAC-VIGENTES (1)'!$A$2:$N$153,14,0)</f>
        <v>44699.6</v>
      </c>
      <c r="I109" s="3">
        <f t="shared" si="3"/>
        <v>0</v>
      </c>
    </row>
    <row r="110" spans="1:9" ht="15.75" customHeight="1" x14ac:dyDescent="0.25">
      <c r="A110" s="1" t="s">
        <v>272</v>
      </c>
      <c r="B110" s="1" t="s">
        <v>899</v>
      </c>
      <c r="C110" s="1" t="s">
        <v>273</v>
      </c>
      <c r="D110" s="1" t="str">
        <f>VLOOKUP(A110,'CONTRATOS (1)'!$A$2:$I$177,9,0)</f>
        <v>SIM</v>
      </c>
      <c r="E110" s="2">
        <v>44068</v>
      </c>
      <c r="F110" s="2">
        <v>44433</v>
      </c>
      <c r="G110" s="3">
        <f>VLOOKUP(A110,'CONTRATOS (1)'!$A$2:$F$177,6,0)</f>
        <v>18486</v>
      </c>
      <c r="H110" s="3">
        <f>VLOOKUP(A110,'SIAC-VIGENTES (1)'!$A$2:$N$153,14,0)</f>
        <v>18486</v>
      </c>
      <c r="I110" s="3">
        <f t="shared" si="3"/>
        <v>0</v>
      </c>
    </row>
    <row r="111" spans="1:9" ht="15.75" customHeight="1" x14ac:dyDescent="0.25">
      <c r="A111" s="1" t="s">
        <v>274</v>
      </c>
      <c r="B111" s="1" t="s">
        <v>1606</v>
      </c>
      <c r="C111" s="1" t="s">
        <v>276</v>
      </c>
      <c r="D111" s="1" t="str">
        <f>VLOOKUP(A111,'CONTRATOS (1)'!$A$2:$I$177,9,0)</f>
        <v>SIM</v>
      </c>
      <c r="E111" s="2">
        <v>44103</v>
      </c>
      <c r="F111" s="2">
        <v>45929</v>
      </c>
      <c r="G111" s="3">
        <f>VLOOKUP(A111,'CONTRATOS (1)'!$A$2:$F$177,6,0)</f>
        <v>39600</v>
      </c>
      <c r="H111" s="3" t="e">
        <f>VLOOKUP(A111,'SIAC-VIGENTES (1)'!$A$2:$N$153,14,0)</f>
        <v>#N/A</v>
      </c>
      <c r="I111" s="3" t="e">
        <f t="shared" si="3"/>
        <v>#N/A</v>
      </c>
    </row>
    <row r="112" spans="1:9" ht="15.75" customHeight="1" x14ac:dyDescent="0.25">
      <c r="A112" s="1" t="s">
        <v>277</v>
      </c>
      <c r="B112" s="1" t="s">
        <v>1604</v>
      </c>
      <c r="C112" s="1" t="s">
        <v>279</v>
      </c>
      <c r="D112" s="1" t="str">
        <f>VLOOKUP(A112,'CONTRATOS (1)'!$A$2:$I$177,9,0)</f>
        <v>SIM</v>
      </c>
      <c r="E112" s="2">
        <v>44118</v>
      </c>
      <c r="F112" s="2">
        <v>45944</v>
      </c>
      <c r="G112" s="3">
        <f>VLOOKUP(A112,'CONTRATOS (1)'!$A$2:$F$177,6,0)</f>
        <v>25080</v>
      </c>
      <c r="H112" s="3" t="e">
        <f>VLOOKUP(A112,'SIAC-VIGENTES (1)'!$A$2:$N$153,14,0)</f>
        <v>#N/A</v>
      </c>
      <c r="I112" s="3" t="e">
        <f t="shared" si="3"/>
        <v>#N/A</v>
      </c>
    </row>
    <row r="113" spans="1:9" ht="15.75" customHeight="1" x14ac:dyDescent="0.25">
      <c r="A113" s="1" t="s">
        <v>280</v>
      </c>
      <c r="B113" s="1" t="s">
        <v>1661</v>
      </c>
      <c r="C113" s="1" t="s">
        <v>282</v>
      </c>
      <c r="D113" s="1" t="str">
        <f>VLOOKUP(A113,'CONTRATOS (1)'!$A$2:$I$177,9,0)</f>
        <v>SIM</v>
      </c>
      <c r="E113" s="2">
        <v>44119</v>
      </c>
      <c r="F113" s="2">
        <v>45945</v>
      </c>
      <c r="G113" s="3">
        <f>VLOOKUP(A113,'CONTRATOS (1)'!$A$2:$F$177,6,0)</f>
        <v>93645.6</v>
      </c>
      <c r="H113" s="3">
        <f>VLOOKUP(A113,'SIAC-VIGENTES (1)'!$A$2:$N$153,14,0)</f>
        <v>468228</v>
      </c>
      <c r="I113" s="3">
        <f t="shared" si="3"/>
        <v>374582.4</v>
      </c>
    </row>
    <row r="114" spans="1:9" ht="15.75" customHeight="1" x14ac:dyDescent="0.25">
      <c r="A114" s="1" t="s">
        <v>283</v>
      </c>
      <c r="B114" s="1" t="s">
        <v>1014</v>
      </c>
      <c r="C114" s="1" t="s">
        <v>284</v>
      </c>
      <c r="D114" s="1" t="str">
        <f>VLOOKUP(A114,'CONTRATOS (1)'!$A$2:$I$177,9,0)</f>
        <v>SIM</v>
      </c>
      <c r="E114" s="2">
        <v>44164</v>
      </c>
      <c r="F114" s="2">
        <v>44529</v>
      </c>
      <c r="G114" s="3">
        <f>VLOOKUP(A114,'CONTRATOS (1)'!$A$2:$F$177,6,0)</f>
        <v>33150</v>
      </c>
      <c r="H114" s="3">
        <f>VLOOKUP(A114,'SIAC-VIGENTES (1)'!$A$2:$N$153,14,0)</f>
        <v>33150</v>
      </c>
      <c r="I114" s="3">
        <f t="shared" si="3"/>
        <v>0</v>
      </c>
    </row>
    <row r="115" spans="1:9" ht="15.75" customHeight="1" x14ac:dyDescent="0.25">
      <c r="A115" s="1" t="s">
        <v>285</v>
      </c>
      <c r="B115" s="1" t="s">
        <v>1868</v>
      </c>
      <c r="C115" s="1" t="s">
        <v>286</v>
      </c>
      <c r="D115" s="1" t="str">
        <f>VLOOKUP(A115,'CONTRATOS (1)'!$A$2:$I$177,9,0)</f>
        <v>SIM</v>
      </c>
      <c r="E115" s="2">
        <v>44140</v>
      </c>
      <c r="F115" s="2">
        <v>44505</v>
      </c>
      <c r="G115" s="3">
        <f>VLOOKUP(A115,'CONTRATOS (1)'!$A$2:$F$177,6,0)</f>
        <v>61526.2</v>
      </c>
      <c r="H115" s="3" t="e">
        <f>VLOOKUP(A115,'SIAC-VIGENTES (1)'!$A$2:$N$153,14,0)</f>
        <v>#N/A</v>
      </c>
      <c r="I115" s="3" t="e">
        <f t="shared" si="3"/>
        <v>#N/A</v>
      </c>
    </row>
    <row r="116" spans="1:9" ht="15.75" customHeight="1" x14ac:dyDescent="0.25">
      <c r="A116" s="1" t="s">
        <v>304</v>
      </c>
      <c r="B116" s="1" t="s">
        <v>1869</v>
      </c>
      <c r="C116" s="1" t="s">
        <v>1870</v>
      </c>
      <c r="D116" s="1" t="str">
        <f>VLOOKUP(A116,'CONTRATOS (1)'!$A$2:$I$177,9,0)</f>
        <v>NÃO</v>
      </c>
      <c r="E116" s="2">
        <v>43795</v>
      </c>
      <c r="F116" s="2">
        <v>45622</v>
      </c>
      <c r="G116" s="3">
        <f>VLOOKUP(A116,'CONTRATOS (1)'!$A$2:$F$177,6,0)</f>
        <v>117800</v>
      </c>
      <c r="H116" s="3">
        <f>VLOOKUP(A116,'SIAC-VIGENTES (1)'!$A$2:$N$153,14,0)</f>
        <v>117800</v>
      </c>
      <c r="I116" s="3">
        <f t="shared" si="3"/>
        <v>0</v>
      </c>
    </row>
    <row r="117" spans="1:9" ht="15.75" customHeight="1" x14ac:dyDescent="0.25">
      <c r="A117" s="1" t="s">
        <v>325</v>
      </c>
      <c r="B117" s="1" t="s">
        <v>1871</v>
      </c>
      <c r="C117" s="1" t="s">
        <v>1872</v>
      </c>
      <c r="D117" s="1" t="str">
        <f>VLOOKUP(A117,'CONTRATOS (1)'!$A$2:$I$177,9,0)</f>
        <v>NÃO</v>
      </c>
      <c r="E117" s="2">
        <v>43461</v>
      </c>
      <c r="F117" s="2">
        <v>44557</v>
      </c>
      <c r="G117" s="3">
        <f>VLOOKUP(A117,'CONTRATOS (1)'!$A$2:$F$177,6,0)</f>
        <v>743700</v>
      </c>
      <c r="H117" s="3">
        <f>VLOOKUP(A117,'SIAC-VIGENTES (1)'!$A$2:$N$153,14,0)</f>
        <v>743700</v>
      </c>
      <c r="I117" s="3">
        <f t="shared" si="3"/>
        <v>0</v>
      </c>
    </row>
    <row r="118" spans="1:9" ht="15.75" customHeight="1" x14ac:dyDescent="0.25">
      <c r="A118" s="1" t="s">
        <v>330</v>
      </c>
      <c r="B118" s="1" t="s">
        <v>1873</v>
      </c>
      <c r="C118" s="1" t="s">
        <v>1874</v>
      </c>
      <c r="D118" s="1" t="str">
        <f>VLOOKUP(A118,'CONTRATOS (1)'!$A$2:$I$177,9,0)</f>
        <v>NÃO</v>
      </c>
      <c r="E118" s="2">
        <v>44083</v>
      </c>
      <c r="F118" s="2">
        <v>44813</v>
      </c>
      <c r="G118" s="3">
        <f>VLOOKUP(A118,'CONTRATOS (1)'!$A$2:$F$177,6,0)</f>
        <v>419900</v>
      </c>
      <c r="H118" s="3">
        <f>VLOOKUP(A118,'SIAC-VIGENTES (1)'!$A$2:$N$153,14,0)</f>
        <v>419900</v>
      </c>
      <c r="I118" s="3">
        <f t="shared" si="3"/>
        <v>0</v>
      </c>
    </row>
    <row r="119" spans="1:9" ht="15.75" customHeight="1" x14ac:dyDescent="0.25">
      <c r="A119" s="1" t="s">
        <v>350</v>
      </c>
      <c r="B119" s="1" t="s">
        <v>1875</v>
      </c>
      <c r="C119" s="1" t="s">
        <v>1876</v>
      </c>
      <c r="D119" s="1" t="str">
        <f>VLOOKUP(A119,'CONTRATOS (1)'!$A$2:$I$177,9,0)</f>
        <v>NÃO</v>
      </c>
      <c r="E119" s="2">
        <v>44133</v>
      </c>
      <c r="F119" s="2">
        <v>44196</v>
      </c>
      <c r="G119" s="3">
        <f>VLOOKUP(A119,'CONTRATOS (1)'!$A$2:$F$177,6,0)</f>
        <v>47363.6</v>
      </c>
      <c r="H119" s="3">
        <f>VLOOKUP(A119,'SIAC-VIGENTES (1)'!$A$2:$N$153,14,0)</f>
        <v>47363.6</v>
      </c>
      <c r="I119" s="3">
        <f t="shared" si="3"/>
        <v>0</v>
      </c>
    </row>
    <row r="120" spans="1:9" ht="15.75" customHeight="1" x14ac:dyDescent="0.25">
      <c r="A120" s="1" t="s">
        <v>355</v>
      </c>
      <c r="B120" s="1" t="s">
        <v>1877</v>
      </c>
      <c r="C120" s="1" t="s">
        <v>1878</v>
      </c>
      <c r="D120" s="1" t="str">
        <f>VLOOKUP(A120,'CONTRATOS (1)'!$A$2:$I$177,9,0)</f>
        <v>NÃO</v>
      </c>
      <c r="E120" s="2">
        <v>43818</v>
      </c>
      <c r="F120" s="2">
        <v>44914</v>
      </c>
      <c r="G120" s="3">
        <f>VLOOKUP(A120,'CONTRATOS (1)'!$A$2:$F$177,6,0)</f>
        <v>913530</v>
      </c>
      <c r="H120" s="3">
        <f>VLOOKUP(A120,'SIAC-VIGENTES (1)'!$A$2:$N$153,14,0)</f>
        <v>913530</v>
      </c>
      <c r="I120" s="3">
        <f t="shared" si="3"/>
        <v>0</v>
      </c>
    </row>
    <row r="121" spans="1:9" ht="15.75" customHeight="1" x14ac:dyDescent="0.25">
      <c r="A121" s="1" t="s">
        <v>394</v>
      </c>
      <c r="B121" s="1" t="s">
        <v>1879</v>
      </c>
      <c r="C121" s="1" t="s">
        <v>1880</v>
      </c>
      <c r="D121" s="1" t="str">
        <f>VLOOKUP(A121,'CONTRATOS (1)'!$A$2:$I$177,9,0)</f>
        <v>NÃO</v>
      </c>
      <c r="E121" s="2">
        <v>43923</v>
      </c>
      <c r="F121" s="2">
        <v>44288</v>
      </c>
      <c r="G121" s="3">
        <f>VLOOKUP(A121,'CONTRATOS (1)'!$A$2:$F$177,6,0)</f>
        <v>137204.85</v>
      </c>
      <c r="H121" s="3">
        <f>VLOOKUP(A121,'SIAC-VIGENTES (1)'!$A$2:$N$153,14,0)</f>
        <v>137204.85</v>
      </c>
      <c r="I121" s="3">
        <f t="shared" si="3"/>
        <v>0</v>
      </c>
    </row>
    <row r="122" spans="1:9" ht="15.75" customHeight="1" x14ac:dyDescent="0.25">
      <c r="A122" s="1" t="s">
        <v>405</v>
      </c>
      <c r="B122" s="1" t="s">
        <v>1881</v>
      </c>
      <c r="C122" s="1" t="s">
        <v>1882</v>
      </c>
      <c r="D122" s="1" t="str">
        <f>VLOOKUP(A122,'CONTRATOS (1)'!$A$2:$I$177,9,0)</f>
        <v>NÃO</v>
      </c>
      <c r="E122" s="2">
        <v>43794</v>
      </c>
      <c r="F122" s="2">
        <v>45656</v>
      </c>
      <c r="G122" s="3">
        <f>VLOOKUP(A122,'CONTRATOS (1)'!$A$2:$F$177,6,0)</f>
        <v>335674.09</v>
      </c>
      <c r="H122" s="3">
        <f>VLOOKUP(A122,'SIAC-VIGENTES (1)'!$A$2:$N$153,14,0)</f>
        <v>335674.09</v>
      </c>
      <c r="I122" s="3">
        <f t="shared" si="3"/>
        <v>0</v>
      </c>
    </row>
    <row r="123" spans="1:9" ht="15.75" customHeight="1" x14ac:dyDescent="0.25">
      <c r="A123" s="1" t="s">
        <v>420</v>
      </c>
      <c r="B123" s="1" t="s">
        <v>1883</v>
      </c>
      <c r="C123" s="1" t="s">
        <v>1884</v>
      </c>
      <c r="D123" s="1" t="str">
        <f>VLOOKUP(A123,'CONTRATOS (1)'!$A$2:$I$177,9,0)</f>
        <v>NÃO</v>
      </c>
      <c r="E123" s="2">
        <v>44089</v>
      </c>
      <c r="F123" s="2">
        <v>44211</v>
      </c>
      <c r="G123" s="3">
        <f>VLOOKUP(A123,'CONTRATOS (1)'!$A$2:$F$177,6,0)</f>
        <v>9360</v>
      </c>
      <c r="H123" s="3">
        <f>VLOOKUP(A123,'SIAC-VIGENTES (1)'!$A$2:$N$153,14,0)</f>
        <v>9360</v>
      </c>
      <c r="I123" s="3">
        <f t="shared" si="3"/>
        <v>0</v>
      </c>
    </row>
    <row r="124" spans="1:9" ht="15.75" customHeight="1" x14ac:dyDescent="0.25">
      <c r="A124" s="1" t="s">
        <v>430</v>
      </c>
      <c r="B124" s="1" t="s">
        <v>432</v>
      </c>
      <c r="C124" s="1" t="s">
        <v>1882</v>
      </c>
      <c r="D124" s="1" t="str">
        <f>VLOOKUP(A124,'CONTRATOS (1)'!$A$2:$I$177,9,0)</f>
        <v>NÃO</v>
      </c>
      <c r="E124" s="2">
        <v>43403</v>
      </c>
      <c r="F124" s="2">
        <v>45229</v>
      </c>
      <c r="G124" s="3">
        <f>VLOOKUP(A124,'CONTRATOS (1)'!$A$2:$F$177,6,0)</f>
        <v>371880</v>
      </c>
      <c r="H124" s="3">
        <f>VLOOKUP(A124,'SIAC-VIGENTES (1)'!$A$2:$N$153,14,0)</f>
        <v>371880</v>
      </c>
      <c r="I124" s="3">
        <f t="shared" si="3"/>
        <v>0</v>
      </c>
    </row>
    <row r="125" spans="1:9" ht="15.75" customHeight="1" x14ac:dyDescent="0.25">
      <c r="A125" s="1" t="s">
        <v>439</v>
      </c>
      <c r="B125" s="1" t="s">
        <v>1865</v>
      </c>
      <c r="C125" s="1" t="s">
        <v>1885</v>
      </c>
      <c r="D125" s="1" t="str">
        <f>VLOOKUP(A125,'CONTRATOS (1)'!$A$2:$I$177,9,0)</f>
        <v>NÃO</v>
      </c>
      <c r="E125" s="2">
        <v>44013</v>
      </c>
      <c r="F125" s="2">
        <v>44197</v>
      </c>
      <c r="G125" s="3">
        <f>VLOOKUP(A125,'CONTRATOS (1)'!$A$2:$F$177,6,0)</f>
        <v>161229.65</v>
      </c>
      <c r="H125" s="3">
        <f>VLOOKUP(A125,'SIAC-VIGENTES (1)'!$A$2:$N$153,14,0)</f>
        <v>161229.65</v>
      </c>
      <c r="I125" s="3">
        <f t="shared" si="3"/>
        <v>0</v>
      </c>
    </row>
    <row r="126" spans="1:9" ht="15.75" customHeight="1" x14ac:dyDescent="0.25">
      <c r="A126" s="1" t="s">
        <v>451</v>
      </c>
      <c r="B126" s="1" t="s">
        <v>1886</v>
      </c>
      <c r="C126" s="1" t="s">
        <v>1887</v>
      </c>
      <c r="D126" s="1" t="str">
        <f>VLOOKUP(A126,'CONTRATOS (1)'!$A$2:$I$177,9,0)</f>
        <v>NÃO</v>
      </c>
      <c r="E126" s="2">
        <v>44013</v>
      </c>
      <c r="F126" s="2">
        <v>44197</v>
      </c>
      <c r="G126" s="3">
        <f>VLOOKUP(A126,'CONTRATOS (1)'!$A$2:$F$177,6,0)</f>
        <v>130716.06</v>
      </c>
      <c r="H126" s="3">
        <f>VLOOKUP(A126,'SIAC-VIGENTES (1)'!$A$2:$N$153,14,0)</f>
        <v>130716.06</v>
      </c>
      <c r="I126" s="3">
        <f t="shared" si="3"/>
        <v>0</v>
      </c>
    </row>
    <row r="127" spans="1:9" ht="15.75" customHeight="1" x14ac:dyDescent="0.25">
      <c r="A127" s="1" t="s">
        <v>460</v>
      </c>
      <c r="B127" s="1" t="s">
        <v>1888</v>
      </c>
      <c r="C127" s="1" t="s">
        <v>1874</v>
      </c>
      <c r="D127" s="1" t="str">
        <f>VLOOKUP(A127,'CONTRATOS (1)'!$A$2:$I$177,9,0)</f>
        <v>NÃO</v>
      </c>
      <c r="E127" s="2">
        <v>43812</v>
      </c>
      <c r="F127" s="2">
        <v>44178</v>
      </c>
      <c r="G127" s="3">
        <f>VLOOKUP(A127,'CONTRATOS (1)'!$A$2:$F$177,6,0)</f>
        <v>214900</v>
      </c>
      <c r="H127" s="3">
        <f>VLOOKUP(A127,'SIAC-VIGENTES (1)'!$A$2:$N$153,14,0)</f>
        <v>214900</v>
      </c>
      <c r="I127" s="3">
        <f t="shared" si="3"/>
        <v>0</v>
      </c>
    </row>
    <row r="128" spans="1:9" ht="15.75" customHeight="1" x14ac:dyDescent="0.25">
      <c r="A128" s="1" t="s">
        <v>469</v>
      </c>
      <c r="B128" s="1" t="s">
        <v>471</v>
      </c>
      <c r="C128" s="1" t="s">
        <v>1882</v>
      </c>
      <c r="D128" s="1" t="str">
        <f>VLOOKUP(A128,'CONTRATOS (1)'!$A$2:$I$177,9,0)</f>
        <v>NÃO</v>
      </c>
      <c r="E128" s="2">
        <v>43200</v>
      </c>
      <c r="F128" s="2">
        <v>45026</v>
      </c>
      <c r="G128" s="3">
        <f>VLOOKUP(A128,'CONTRATOS (1)'!$A$2:$F$177,6,0)</f>
        <v>341400</v>
      </c>
      <c r="H128" s="3">
        <f>VLOOKUP(A128,'SIAC-VIGENTES (1)'!$A$2:$N$153,14,0)</f>
        <v>341400</v>
      </c>
      <c r="I128" s="3">
        <f t="shared" si="3"/>
        <v>0</v>
      </c>
    </row>
    <row r="129" spans="1:9" ht="15.75" customHeight="1" x14ac:dyDescent="0.25">
      <c r="A129" s="1" t="s">
        <v>473</v>
      </c>
      <c r="B129" s="1" t="s">
        <v>1889</v>
      </c>
      <c r="C129" s="1" t="s">
        <v>1890</v>
      </c>
      <c r="D129" s="1" t="str">
        <f>VLOOKUP(A129,'CONTRATOS (1)'!$A$2:$I$177,9,0)</f>
        <v>NÃO</v>
      </c>
      <c r="E129" s="2">
        <v>44112</v>
      </c>
      <c r="F129" s="2">
        <v>44477</v>
      </c>
      <c r="G129" s="3">
        <f>VLOOKUP(A129,'CONTRATOS (1)'!$A$2:$F$177,6,0)</f>
        <v>10350</v>
      </c>
      <c r="H129" s="3">
        <f>VLOOKUP(A129,'SIAC-VIGENTES (1)'!$A$2:$N$153,14,0)</f>
        <v>10350</v>
      </c>
      <c r="I129" s="3">
        <f t="shared" si="3"/>
        <v>0</v>
      </c>
    </row>
    <row r="130" spans="1:9" ht="15.75" customHeight="1" x14ac:dyDescent="0.25">
      <c r="A130" s="1" t="s">
        <v>478</v>
      </c>
      <c r="B130" s="1" t="s">
        <v>480</v>
      </c>
      <c r="C130" s="1" t="s">
        <v>1891</v>
      </c>
      <c r="D130" s="1" t="s">
        <v>1311</v>
      </c>
      <c r="E130" s="2">
        <v>42592</v>
      </c>
      <c r="F130" s="2">
        <v>44418</v>
      </c>
      <c r="G130" s="3" t="e">
        <f>VLOOKUP(A130,'CONTRATOS (1)'!$A$2:$F$177,6,0)</f>
        <v>#N/A</v>
      </c>
      <c r="H130" s="3">
        <f>VLOOKUP(A130,'SIAC-VIGENTES (1)'!$A$2:$N$153,14,0)</f>
        <v>87099.04</v>
      </c>
      <c r="I130" s="3" t="e">
        <f t="shared" si="3"/>
        <v>#N/A</v>
      </c>
    </row>
    <row r="131" spans="1:9" ht="15.75" customHeight="1" x14ac:dyDescent="0.25">
      <c r="A131" s="1" t="s">
        <v>507</v>
      </c>
      <c r="B131" s="1" t="s">
        <v>1892</v>
      </c>
      <c r="C131" s="1" t="s">
        <v>1893</v>
      </c>
      <c r="D131" s="1" t="str">
        <f>VLOOKUP(A131,'CONTRATOS (1)'!$A$2:$I$177,9,0)</f>
        <v>NÃO</v>
      </c>
      <c r="E131" s="2">
        <v>43691</v>
      </c>
      <c r="F131" s="2">
        <v>44584</v>
      </c>
      <c r="G131" s="3">
        <f>VLOOKUP(A131,'CONTRATOS (1)'!$A$2:$F$177,6,0)</f>
        <v>62700</v>
      </c>
      <c r="H131" s="3">
        <f>VLOOKUP(A131,'SIAC-VIGENTES (1)'!$A$2:$N$153,14,0)</f>
        <v>62700</v>
      </c>
      <c r="I131" s="3">
        <f t="shared" ref="I131:I162" si="4">H131-G131</f>
        <v>0</v>
      </c>
    </row>
    <row r="132" spans="1:9" ht="15.75" customHeight="1" x14ac:dyDescent="0.25">
      <c r="A132" s="1" t="s">
        <v>512</v>
      </c>
      <c r="B132" s="1" t="s">
        <v>1894</v>
      </c>
      <c r="C132" s="1" t="s">
        <v>1895</v>
      </c>
      <c r="D132" s="1" t="str">
        <f>VLOOKUP(A132,'CONTRATOS (1)'!$A$2:$I$177,9,0)</f>
        <v>NÃO</v>
      </c>
      <c r="E132" s="2">
        <v>43845</v>
      </c>
      <c r="F132" s="2">
        <v>44211</v>
      </c>
      <c r="G132" s="3">
        <f>VLOOKUP(A132,'CONTRATOS (1)'!$A$2:$F$177,6,0)</f>
        <v>1920</v>
      </c>
      <c r="H132" s="3">
        <f>VLOOKUP(A132,'SIAC-VIGENTES (1)'!$A$2:$N$153,14,0)</f>
        <v>1920</v>
      </c>
      <c r="I132" s="3">
        <f t="shared" si="4"/>
        <v>0</v>
      </c>
    </row>
    <row r="133" spans="1:9" ht="15.75" customHeight="1" x14ac:dyDescent="0.25">
      <c r="A133" s="1" t="s">
        <v>526</v>
      </c>
      <c r="B133" s="1" t="s">
        <v>1896</v>
      </c>
      <c r="C133" s="1" t="s">
        <v>1878</v>
      </c>
      <c r="D133" s="1" t="str">
        <f>VLOOKUP(A133,'CONTRATOS (1)'!$A$2:$I$177,9,0)</f>
        <v>NÃO</v>
      </c>
      <c r="E133" s="2">
        <v>44088</v>
      </c>
      <c r="F133" s="2">
        <v>44210</v>
      </c>
      <c r="G133" s="3">
        <f>VLOOKUP(A133,'CONTRATOS (1)'!$A$2:$F$177,6,0)</f>
        <v>6720</v>
      </c>
      <c r="H133" s="3">
        <f>VLOOKUP(A133,'SIAC-VIGENTES (1)'!$A$2:$N$153,14,0)</f>
        <v>6720</v>
      </c>
      <c r="I133" s="3">
        <f t="shared" si="4"/>
        <v>0</v>
      </c>
    </row>
    <row r="134" spans="1:9" ht="15.75" customHeight="1" x14ac:dyDescent="0.25">
      <c r="A134" s="1" t="s">
        <v>531</v>
      </c>
      <c r="B134" s="1" t="s">
        <v>1896</v>
      </c>
      <c r="C134" s="1" t="s">
        <v>1878</v>
      </c>
      <c r="D134" s="1" t="str">
        <f>VLOOKUP(A134,'CONTRATOS (1)'!$A$2:$I$177,9,0)</f>
        <v>NÃO</v>
      </c>
      <c r="E134" s="2">
        <v>44088</v>
      </c>
      <c r="F134" s="2">
        <v>44210</v>
      </c>
      <c r="G134" s="3">
        <f>VLOOKUP(A134,'CONTRATOS (1)'!$A$2:$F$177,6,0)</f>
        <v>4096</v>
      </c>
      <c r="H134" s="3">
        <f>VLOOKUP(A134,'SIAC-VIGENTES (1)'!$A$2:$N$153,14,0)</f>
        <v>4096</v>
      </c>
      <c r="I134" s="3">
        <f t="shared" si="4"/>
        <v>0</v>
      </c>
    </row>
    <row r="135" spans="1:9" ht="15.75" customHeight="1" x14ac:dyDescent="0.25">
      <c r="A135" s="1" t="s">
        <v>534</v>
      </c>
      <c r="B135" s="1" t="s">
        <v>1896</v>
      </c>
      <c r="C135" s="1" t="s">
        <v>1897</v>
      </c>
      <c r="D135" s="1" t="str">
        <f>VLOOKUP(A135,'CONTRATOS (1)'!$A$2:$I$177,9,0)</f>
        <v>NÃO</v>
      </c>
      <c r="E135" s="2">
        <v>44078</v>
      </c>
      <c r="F135" s="2">
        <v>44200</v>
      </c>
      <c r="G135" s="3">
        <f>VLOOKUP(A135,'CONTRATOS (1)'!$A$2:$F$177,6,0)</f>
        <v>18900</v>
      </c>
      <c r="H135" s="3">
        <f>VLOOKUP(A135,'SIAC-VIGENTES (1)'!$A$2:$N$153,14,0)</f>
        <v>18900</v>
      </c>
      <c r="I135" s="3">
        <f t="shared" si="4"/>
        <v>0</v>
      </c>
    </row>
    <row r="136" spans="1:9" ht="15.75" customHeight="1" x14ac:dyDescent="0.25">
      <c r="A136" s="1" t="s">
        <v>148</v>
      </c>
      <c r="B136" s="1" t="s">
        <v>1853</v>
      </c>
      <c r="C136" s="1" t="s">
        <v>149</v>
      </c>
      <c r="D136" s="1" t="str">
        <f>VLOOKUP(A136,'CONTRATOS (1)'!$A$2:$I$177,9,0)</f>
        <v>SIM</v>
      </c>
      <c r="E136" s="2">
        <v>43950</v>
      </c>
      <c r="F136" s="2">
        <v>44315</v>
      </c>
      <c r="G136" s="3">
        <f>VLOOKUP(A136,'CONTRATOS (1)'!$A$2:$F$177,6,0)</f>
        <v>5800</v>
      </c>
      <c r="H136" s="3">
        <f>VLOOKUP(A136,'SIAC-VIGENTES (1)'!$A$2:$N$153,14,0)</f>
        <v>5800</v>
      </c>
      <c r="I136" s="3">
        <f t="shared" si="4"/>
        <v>0</v>
      </c>
    </row>
    <row r="137" spans="1:9" ht="15.75" customHeight="1" x14ac:dyDescent="0.25">
      <c r="A137" s="1" t="s">
        <v>558</v>
      </c>
      <c r="B137" s="1" t="s">
        <v>560</v>
      </c>
      <c r="C137" s="1" t="s">
        <v>1898</v>
      </c>
      <c r="D137" s="1" t="s">
        <v>1311</v>
      </c>
      <c r="E137" s="2">
        <v>44145</v>
      </c>
      <c r="F137" s="2">
        <v>44510</v>
      </c>
      <c r="G137" s="3" t="e">
        <f>VLOOKUP(A137,'CONTRATOS (1)'!$A$2:$F$177,6,0)</f>
        <v>#N/A</v>
      </c>
      <c r="H137" s="3">
        <f>VLOOKUP(A137,'SIAC-VIGENTES (1)'!$A$2:$N$153,14,0)</f>
        <v>44099.4</v>
      </c>
      <c r="I137" s="3" t="e">
        <f t="shared" si="4"/>
        <v>#N/A</v>
      </c>
    </row>
    <row r="138" spans="1:9" ht="15.75" customHeight="1" x14ac:dyDescent="0.25">
      <c r="A138" s="1" t="s">
        <v>567</v>
      </c>
      <c r="B138" s="1" t="s">
        <v>1899</v>
      </c>
      <c r="C138" s="1" t="s">
        <v>1900</v>
      </c>
      <c r="D138" s="1" t="str">
        <f>VLOOKUP(A138,'CONTRATOS (1)'!$A$2:$I$177,9,0)</f>
        <v>NÃO</v>
      </c>
      <c r="E138" s="2">
        <v>44078</v>
      </c>
      <c r="F138" s="2">
        <v>44808</v>
      </c>
      <c r="G138" s="3">
        <f>VLOOKUP(A138,'CONTRATOS (1)'!$A$2:$F$177,6,0)</f>
        <v>16300</v>
      </c>
      <c r="H138" s="3">
        <f>VLOOKUP(A138,'SIAC-VIGENTES (1)'!$A$2:$N$153,14,0)</f>
        <v>16300</v>
      </c>
      <c r="I138" s="3">
        <f t="shared" si="4"/>
        <v>0</v>
      </c>
    </row>
    <row r="139" spans="1:9" ht="15.75" customHeight="1" x14ac:dyDescent="0.25">
      <c r="A139" s="1" t="s">
        <v>590</v>
      </c>
      <c r="B139" s="1" t="s">
        <v>1901</v>
      </c>
      <c r="C139" s="1" t="s">
        <v>1902</v>
      </c>
      <c r="D139" s="1" t="str">
        <f>VLOOKUP(A139,'CONTRATOS (1)'!$A$2:$I$177,9,0)</f>
        <v>NÃO</v>
      </c>
      <c r="E139" s="2">
        <v>43797</v>
      </c>
      <c r="F139" s="2">
        <v>44163</v>
      </c>
      <c r="G139" s="3">
        <f>VLOOKUP(A139,'CONTRATOS (1)'!$A$2:$F$177,6,0)</f>
        <v>28245.75</v>
      </c>
      <c r="H139" s="3">
        <f>VLOOKUP(A139,'SIAC-VIGENTES (1)'!$A$2:$N$153,14,0)</f>
        <v>28245.75</v>
      </c>
      <c r="I139" s="3">
        <f t="shared" si="4"/>
        <v>0</v>
      </c>
    </row>
    <row r="140" spans="1:9" ht="15.75" customHeight="1" x14ac:dyDescent="0.25">
      <c r="A140" s="1" t="s">
        <v>595</v>
      </c>
      <c r="B140" s="1" t="s">
        <v>597</v>
      </c>
      <c r="C140" s="1" t="s">
        <v>1903</v>
      </c>
      <c r="D140" s="1" t="str">
        <f>VLOOKUP(A140,'CONTRATOS (1)'!$A$2:$I$177,9,0)</f>
        <v>NÃO</v>
      </c>
      <c r="E140" s="2">
        <v>43398</v>
      </c>
      <c r="F140" s="2">
        <v>44494</v>
      </c>
      <c r="G140" s="3">
        <f>VLOOKUP(A140,'CONTRATOS (1)'!$A$2:$F$177,6,0)</f>
        <v>747000</v>
      </c>
      <c r="H140" s="3">
        <f>VLOOKUP(A140,'SIAC-VIGENTES (1)'!$A$2:$N$153,14,0)</f>
        <v>747000</v>
      </c>
      <c r="I140" s="3">
        <f t="shared" si="4"/>
        <v>0</v>
      </c>
    </row>
    <row r="141" spans="1:9" ht="15.75" customHeight="1" x14ac:dyDescent="0.25">
      <c r="A141" s="1" t="s">
        <v>599</v>
      </c>
      <c r="B141" s="1" t="s">
        <v>601</v>
      </c>
      <c r="C141" s="1" t="s">
        <v>1882</v>
      </c>
      <c r="D141" s="1" t="str">
        <f>VLOOKUP(A141,'CONTRATOS (1)'!$A$2:$I$177,9,0)</f>
        <v>NÃO</v>
      </c>
      <c r="E141" s="2">
        <v>43305</v>
      </c>
      <c r="F141" s="2">
        <v>44766</v>
      </c>
      <c r="G141" s="3">
        <f>VLOOKUP(A141,'CONTRATOS (1)'!$A$2:$F$177,6,0)</f>
        <v>41520</v>
      </c>
      <c r="H141" s="3">
        <f>VLOOKUP(A141,'SIAC-VIGENTES (1)'!$A$2:$N$153,14,0)</f>
        <v>41520</v>
      </c>
      <c r="I141" s="3">
        <f t="shared" si="4"/>
        <v>0</v>
      </c>
    </row>
    <row r="142" spans="1:9" ht="15.75" customHeight="1" x14ac:dyDescent="0.25">
      <c r="A142" s="1" t="s">
        <v>618</v>
      </c>
      <c r="B142" s="1" t="s">
        <v>1904</v>
      </c>
      <c r="C142" s="1" t="s">
        <v>1905</v>
      </c>
      <c r="D142" s="1" t="s">
        <v>1311</v>
      </c>
      <c r="E142" s="2">
        <v>42837</v>
      </c>
      <c r="F142" s="2">
        <v>44663</v>
      </c>
      <c r="G142" s="3" t="e">
        <f>VLOOKUP(A142,'CONTRATOS (1)'!$A$2:$F$177,6,0)</f>
        <v>#N/A</v>
      </c>
      <c r="H142" s="3">
        <f>VLOOKUP(A142,'SIAC-VIGENTES (1)'!$A$2:$N$153,14,0)</f>
        <v>48000</v>
      </c>
      <c r="I142" s="3" t="e">
        <f t="shared" si="4"/>
        <v>#N/A</v>
      </c>
    </row>
    <row r="143" spans="1:9" ht="15.75" customHeight="1" x14ac:dyDescent="0.25">
      <c r="A143" s="1" t="s">
        <v>651</v>
      </c>
      <c r="B143" s="1" t="s">
        <v>1906</v>
      </c>
      <c r="C143" s="1" t="s">
        <v>1907</v>
      </c>
      <c r="D143" s="1" t="str">
        <f>VLOOKUP(A143,'CONTRATOS (1)'!$A$2:$I$177,9,0)</f>
        <v>NÃO</v>
      </c>
      <c r="E143" s="2">
        <v>44062</v>
      </c>
      <c r="F143" s="2">
        <v>44184</v>
      </c>
      <c r="G143" s="3">
        <f>VLOOKUP(A143,'CONTRATOS (1)'!$A$2:$F$177,6,0)</f>
        <v>28178.87</v>
      </c>
      <c r="H143" s="3">
        <f>VLOOKUP(A143,'SIAC-VIGENTES (1)'!$A$2:$N$153,14,0)</f>
        <v>28178.87</v>
      </c>
      <c r="I143" s="3">
        <f t="shared" si="4"/>
        <v>0</v>
      </c>
    </row>
    <row r="144" spans="1:9" ht="15.75" customHeight="1" x14ac:dyDescent="0.25">
      <c r="A144" s="1" t="s">
        <v>664</v>
      </c>
      <c r="B144" s="1" t="s">
        <v>666</v>
      </c>
      <c r="C144" s="1" t="s">
        <v>1903</v>
      </c>
      <c r="D144" s="1" t="str">
        <f>VLOOKUP(A144,'CONTRATOS (1)'!$A$2:$I$177,9,0)</f>
        <v>NÃO</v>
      </c>
      <c r="E144" s="2">
        <v>43427</v>
      </c>
      <c r="F144" s="2">
        <v>44158</v>
      </c>
      <c r="G144" s="3">
        <f>VLOOKUP(A144,'CONTRATOS (1)'!$A$2:$F$177,6,0)</f>
        <v>61145</v>
      </c>
      <c r="H144" s="3">
        <f>VLOOKUP(A144,'SIAC-VIGENTES (1)'!$A$2:$N$153,14,0)</f>
        <v>61145</v>
      </c>
      <c r="I144" s="3">
        <f t="shared" si="4"/>
        <v>0</v>
      </c>
    </row>
    <row r="145" spans="1:9" ht="15.75" customHeight="1" x14ac:dyDescent="0.25">
      <c r="A145" s="1" t="s">
        <v>669</v>
      </c>
      <c r="B145" s="1" t="s">
        <v>666</v>
      </c>
      <c r="C145" s="1" t="s">
        <v>1903</v>
      </c>
      <c r="D145" s="1" t="str">
        <f>VLOOKUP(A145,'CONTRATOS (1)'!$A$2:$I$177,9,0)</f>
        <v>NÃO</v>
      </c>
      <c r="E145" s="2">
        <v>43474</v>
      </c>
      <c r="F145" s="2">
        <v>44205</v>
      </c>
      <c r="G145" s="3">
        <f>VLOOKUP(A145,'CONTRATOS (1)'!$A$2:$F$177,6,0)</f>
        <v>12229</v>
      </c>
      <c r="H145" s="3">
        <f>VLOOKUP(A145,'SIAC-VIGENTES (1)'!$A$2:$N$153,14,0)</f>
        <v>12229</v>
      </c>
      <c r="I145" s="3">
        <f t="shared" si="4"/>
        <v>0</v>
      </c>
    </row>
    <row r="146" spans="1:9" ht="15.75" customHeight="1" x14ac:dyDescent="0.25">
      <c r="A146" s="1" t="s">
        <v>707</v>
      </c>
      <c r="B146" s="1" t="s">
        <v>1908</v>
      </c>
      <c r="C146" s="1" t="s">
        <v>1909</v>
      </c>
      <c r="D146" s="1" t="str">
        <f>VLOOKUP(A146,'CONTRATOS (1)'!$A$2:$I$177,9,0)</f>
        <v>NÃO</v>
      </c>
      <c r="E146" s="2">
        <v>44124</v>
      </c>
      <c r="F146" s="2">
        <v>45950</v>
      </c>
      <c r="G146" s="3">
        <f>VLOOKUP(A146,'CONTRATOS (1)'!$A$2:$F$177,6,0)</f>
        <v>249100</v>
      </c>
      <c r="H146" s="3">
        <f>VLOOKUP(A146,'SIAC-VIGENTES (1)'!$A$2:$N$153,14,0)</f>
        <v>249100</v>
      </c>
      <c r="I146" s="3">
        <f t="shared" si="4"/>
        <v>0</v>
      </c>
    </row>
    <row r="147" spans="1:9" ht="15.75" customHeight="1" x14ac:dyDescent="0.25">
      <c r="A147" s="1" t="s">
        <v>713</v>
      </c>
      <c r="B147" s="1" t="s">
        <v>1910</v>
      </c>
      <c r="C147" s="1" t="s">
        <v>1882</v>
      </c>
      <c r="D147" s="1" t="str">
        <f>VLOOKUP(A147,'CONTRATOS (1)'!$A$2:$I$177,9,0)</f>
        <v>NÃO</v>
      </c>
      <c r="E147" s="2">
        <v>44921</v>
      </c>
      <c r="F147" s="2">
        <v>44884</v>
      </c>
      <c r="G147" s="3">
        <f>VLOOKUP(A147,'CONTRATOS (1)'!$A$2:$F$177,6,0)</f>
        <v>103830</v>
      </c>
      <c r="H147" s="3">
        <f>VLOOKUP(A147,'SIAC-VIGENTES (1)'!$A$2:$N$153,14,0)</f>
        <v>103830</v>
      </c>
      <c r="I147" s="3">
        <f t="shared" si="4"/>
        <v>0</v>
      </c>
    </row>
    <row r="148" spans="1:9" ht="15.75" customHeight="1" x14ac:dyDescent="0.25">
      <c r="A148" s="1" t="s">
        <v>715</v>
      </c>
      <c r="B148" s="1" t="s">
        <v>1911</v>
      </c>
      <c r="C148" s="1" t="s">
        <v>1912</v>
      </c>
      <c r="D148" s="1" t="str">
        <f>VLOOKUP(A148,'CONTRATOS (1)'!$A$2:$I$177,9,0)</f>
        <v>NÃO</v>
      </c>
      <c r="E148" s="2">
        <v>43825</v>
      </c>
      <c r="F148" s="2">
        <v>44556</v>
      </c>
      <c r="G148" s="3">
        <f>VLOOKUP(A148,'CONTRATOS (1)'!$A$2:$F$177,6,0)</f>
        <v>419900</v>
      </c>
      <c r="H148" s="3">
        <f>VLOOKUP(A148,'SIAC-VIGENTES (1)'!$A$2:$N$153,14,0)</f>
        <v>419900</v>
      </c>
      <c r="I148" s="3">
        <f t="shared" si="4"/>
        <v>0</v>
      </c>
    </row>
    <row r="149" spans="1:9" ht="15.75" customHeight="1" x14ac:dyDescent="0.25">
      <c r="A149" s="1" t="s">
        <v>726</v>
      </c>
      <c r="B149" s="1" t="s">
        <v>728</v>
      </c>
      <c r="C149" s="1" t="s">
        <v>1913</v>
      </c>
      <c r="D149" s="1" t="s">
        <v>1311</v>
      </c>
      <c r="E149" s="2">
        <v>44076</v>
      </c>
      <c r="F149" s="2">
        <v>44198</v>
      </c>
      <c r="G149" s="3" t="e">
        <f>VLOOKUP(A149,'CONTRATOS (1)'!$A$2:$F$177,6,0)</f>
        <v>#N/A</v>
      </c>
      <c r="H149" s="3">
        <f>VLOOKUP(A149,'SIAC-VIGENTES (1)'!$A$2:$N$153,14,0)</f>
        <v>35260</v>
      </c>
      <c r="I149" s="3" t="e">
        <f t="shared" si="4"/>
        <v>#N/A</v>
      </c>
    </row>
    <row r="150" spans="1:9" ht="15.75" customHeight="1" x14ac:dyDescent="0.25">
      <c r="A150" s="1" t="s">
        <v>743</v>
      </c>
      <c r="B150" s="1" t="s">
        <v>745</v>
      </c>
      <c r="C150" s="1" t="s">
        <v>1914</v>
      </c>
      <c r="D150" s="1" t="str">
        <f>VLOOKUP(A150,'CONTRATOS (1)'!$A$2:$I$177,9,0)</f>
        <v>NÃO</v>
      </c>
      <c r="E150" s="2">
        <v>43970</v>
      </c>
      <c r="F150" s="2">
        <v>44335</v>
      </c>
      <c r="G150" s="3">
        <f>VLOOKUP(A150,'CONTRATOS (1)'!$A$2:$F$177,6,0)</f>
        <v>26000</v>
      </c>
      <c r="H150" s="3">
        <f>VLOOKUP(A150,'SIAC-VIGENTES (1)'!$A$2:$N$153,14,0)</f>
        <v>26000</v>
      </c>
      <c r="I150" s="3">
        <f t="shared" si="4"/>
        <v>0</v>
      </c>
    </row>
    <row r="151" spans="1:9" ht="15.75" customHeight="1" x14ac:dyDescent="0.25">
      <c r="A151" s="1" t="s">
        <v>759</v>
      </c>
      <c r="B151" s="1" t="s">
        <v>761</v>
      </c>
      <c r="C151" s="1" t="s">
        <v>1882</v>
      </c>
      <c r="D151" s="1" t="str">
        <f>VLOOKUP(A151,'CONTRATOS (1)'!$A$2:$I$177,9,0)</f>
        <v>NÃO</v>
      </c>
      <c r="E151" s="2">
        <v>43535</v>
      </c>
      <c r="F151" s="2">
        <v>44631</v>
      </c>
      <c r="G151" s="3">
        <f>VLOOKUP(A151,'CONTRATOS (1)'!$A$2:$F$177,6,0)</f>
        <v>115068</v>
      </c>
      <c r="H151" s="3">
        <f>VLOOKUP(A151,'SIAC-VIGENTES (1)'!$A$2:$N$153,14,0)</f>
        <v>115068</v>
      </c>
      <c r="I151" s="3">
        <f t="shared" si="4"/>
        <v>0</v>
      </c>
    </row>
    <row r="152" spans="1:9" ht="15.75" customHeight="1" x14ac:dyDescent="0.25">
      <c r="A152" s="1" t="s">
        <v>774</v>
      </c>
      <c r="B152" s="1" t="s">
        <v>1915</v>
      </c>
      <c r="C152" s="1" t="s">
        <v>1916</v>
      </c>
      <c r="D152" s="1" t="str">
        <f>VLOOKUP(A152,'CONTRATOS (1)'!$A$2:$I$177,9,0)</f>
        <v>NÃO</v>
      </c>
      <c r="E152" s="2">
        <v>44077</v>
      </c>
      <c r="F152" s="2">
        <v>44199</v>
      </c>
      <c r="G152" s="3">
        <f>VLOOKUP(A152,'CONTRATOS (1)'!$A$2:$F$177,6,0)</f>
        <v>13000</v>
      </c>
      <c r="H152" s="3">
        <f>VLOOKUP(A152,'SIAC-VIGENTES (1)'!$A$2:$N$153,14,0)</f>
        <v>13000</v>
      </c>
      <c r="I152" s="3">
        <f t="shared" si="4"/>
        <v>0</v>
      </c>
    </row>
    <row r="153" spans="1:9" ht="15.75" customHeight="1" x14ac:dyDescent="0.25">
      <c r="A153" s="1" t="s">
        <v>779</v>
      </c>
      <c r="B153" s="1" t="s">
        <v>1917</v>
      </c>
      <c r="C153" s="1" t="s">
        <v>1878</v>
      </c>
      <c r="D153" s="1" t="str">
        <f>VLOOKUP(A153,'CONTRATOS (1)'!$A$2:$I$177,9,0)</f>
        <v>NÃO</v>
      </c>
      <c r="E153" s="2">
        <v>44074</v>
      </c>
      <c r="F153" s="2">
        <v>44196</v>
      </c>
      <c r="G153" s="3">
        <f>VLOOKUP(A153,'CONTRATOS (1)'!$A$2:$F$177,6,0)</f>
        <v>11000</v>
      </c>
      <c r="H153" s="3">
        <f>VLOOKUP(A153,'SIAC-VIGENTES (1)'!$A$2:$N$153,14,0)</f>
        <v>11000</v>
      </c>
      <c r="I153" s="3">
        <f t="shared" si="4"/>
        <v>0</v>
      </c>
    </row>
    <row r="154" spans="1:9" ht="15.75" customHeight="1" x14ac:dyDescent="0.25">
      <c r="A154" s="1" t="s">
        <v>782</v>
      </c>
      <c r="B154" s="1" t="s">
        <v>1918</v>
      </c>
      <c r="C154" s="1" t="s">
        <v>1882</v>
      </c>
      <c r="D154" s="1" t="str">
        <f>VLOOKUP(A154,'CONTRATOS (1)'!$A$2:$I$177,9,0)</f>
        <v>NÃO</v>
      </c>
      <c r="E154" s="2">
        <v>43788</v>
      </c>
      <c r="F154" s="2">
        <v>44884</v>
      </c>
      <c r="G154" s="3">
        <f>VLOOKUP(A154,'CONTRATOS (1)'!$A$2:$F$177,6,0)</f>
        <v>198154</v>
      </c>
      <c r="H154" s="3">
        <f>VLOOKUP(A154,'SIAC-VIGENTES (1)'!$A$2:$N$153,14,0)</f>
        <v>198154</v>
      </c>
      <c r="I154" s="3">
        <f t="shared" si="4"/>
        <v>0</v>
      </c>
    </row>
    <row r="155" spans="1:9" ht="15.75" customHeight="1" x14ac:dyDescent="0.25">
      <c r="A155" s="1" t="s">
        <v>801</v>
      </c>
      <c r="B155" s="1" t="s">
        <v>1919</v>
      </c>
      <c r="C155" s="1" t="s">
        <v>1920</v>
      </c>
      <c r="D155" s="1" t="str">
        <f>VLOOKUP(A155,'CONTRATOS (1)'!$A$2:$I$177,9,0)</f>
        <v>NÃO</v>
      </c>
      <c r="E155" s="2">
        <v>44018</v>
      </c>
      <c r="F155" s="2">
        <v>44383</v>
      </c>
      <c r="G155" s="3">
        <f>VLOOKUP(A155,'CONTRATOS (1)'!$A$2:$F$177,6,0)</f>
        <v>69984.53</v>
      </c>
      <c r="H155" s="3">
        <f>VLOOKUP(A155,'SIAC-VIGENTES (1)'!$A$2:$N$153,14,0)</f>
        <v>69984.53</v>
      </c>
      <c r="I155" s="3">
        <f t="shared" si="4"/>
        <v>0</v>
      </c>
    </row>
    <row r="156" spans="1:9" ht="15.75" customHeight="1" x14ac:dyDescent="0.25">
      <c r="A156" s="1" t="s">
        <v>807</v>
      </c>
      <c r="B156" s="1" t="s">
        <v>1921</v>
      </c>
      <c r="C156" s="1" t="s">
        <v>1922</v>
      </c>
      <c r="D156" s="1" t="str">
        <f>VLOOKUP(A156,'CONTRATOS (1)'!$A$2:$I$177,9,0)</f>
        <v>NÃO</v>
      </c>
      <c r="E156" s="2">
        <v>43438</v>
      </c>
      <c r="F156" s="2">
        <v>44169</v>
      </c>
      <c r="G156" s="3">
        <f>VLOOKUP(A156,'CONTRATOS (1)'!$A$2:$F$177,6,0)</f>
        <v>31832</v>
      </c>
      <c r="H156" s="3">
        <f>VLOOKUP(A156,'SIAC-VIGENTES (1)'!$A$2:$N$153,14,0)</f>
        <v>31832</v>
      </c>
      <c r="I156" s="3">
        <f t="shared" si="4"/>
        <v>0</v>
      </c>
    </row>
    <row r="157" spans="1:9" ht="15.75" customHeight="1" x14ac:dyDescent="0.25">
      <c r="A157" s="1" t="s">
        <v>811</v>
      </c>
      <c r="B157" s="1" t="s">
        <v>1923</v>
      </c>
      <c r="C157" s="1" t="s">
        <v>1882</v>
      </c>
      <c r="D157" s="1" t="str">
        <f>VLOOKUP(A157,'CONTRATOS (1)'!$A$2:$I$177,9,0)</f>
        <v>NÃO</v>
      </c>
      <c r="E157" s="2">
        <v>43712</v>
      </c>
      <c r="F157" s="2">
        <v>45539</v>
      </c>
      <c r="G157" s="3">
        <f>VLOOKUP(A157,'CONTRATOS (1)'!$A$2:$F$177,6,0)</f>
        <v>866370.21</v>
      </c>
      <c r="H157" s="3">
        <f>VLOOKUP(A157,'SIAC-VIGENTES (1)'!$A$2:$N$153,14,0)</f>
        <v>866370.21</v>
      </c>
      <c r="I157" s="3">
        <f t="shared" si="4"/>
        <v>0</v>
      </c>
    </row>
    <row r="158" spans="1:9" ht="15.75" customHeight="1" x14ac:dyDescent="0.25">
      <c r="A158" s="1" t="s">
        <v>822</v>
      </c>
      <c r="B158" s="1" t="s">
        <v>1924</v>
      </c>
      <c r="C158" s="1" t="s">
        <v>1882</v>
      </c>
      <c r="D158" s="1" t="str">
        <f>VLOOKUP(A158,'CONTRATOS (1)'!$A$2:$I$177,9,0)</f>
        <v>NÃO</v>
      </c>
      <c r="E158" s="2">
        <v>43826</v>
      </c>
      <c r="F158" s="2">
        <v>44922</v>
      </c>
      <c r="G158" s="3">
        <f>VLOOKUP(A158,'CONTRATOS (1)'!$A$2:$F$177,6,0)</f>
        <v>9600</v>
      </c>
      <c r="H158" s="3">
        <f>VLOOKUP(A158,'SIAC-VIGENTES (1)'!$A$2:$N$153,14,0)</f>
        <v>9600</v>
      </c>
      <c r="I158" s="3">
        <f t="shared" si="4"/>
        <v>0</v>
      </c>
    </row>
    <row r="159" spans="1:9" ht="15.75" customHeight="1" x14ac:dyDescent="0.25">
      <c r="A159" s="1" t="s">
        <v>843</v>
      </c>
      <c r="B159" s="1" t="s">
        <v>845</v>
      </c>
      <c r="C159" s="1" t="s">
        <v>1882</v>
      </c>
      <c r="D159" s="1" t="str">
        <f>VLOOKUP(A159,'CONTRATOS (1)'!$A$2:$I$177,9,0)</f>
        <v>NÃO</v>
      </c>
      <c r="E159" s="2">
        <v>43410</v>
      </c>
      <c r="F159" s="2">
        <v>45236</v>
      </c>
      <c r="G159" s="3">
        <f>VLOOKUP(A159,'CONTRATOS (1)'!$A$2:$F$177,6,0)</f>
        <v>201362.87</v>
      </c>
      <c r="H159" s="3">
        <f>VLOOKUP(A159,'SIAC-VIGENTES (1)'!$A$2:$N$153,14,0)</f>
        <v>201362.87</v>
      </c>
      <c r="I159" s="3">
        <f t="shared" si="4"/>
        <v>0</v>
      </c>
    </row>
    <row r="160" spans="1:9" ht="15.75" customHeight="1" x14ac:dyDescent="0.25">
      <c r="A160" s="1" t="s">
        <v>856</v>
      </c>
      <c r="B160" s="1" t="s">
        <v>858</v>
      </c>
      <c r="C160" s="1" t="s">
        <v>1925</v>
      </c>
      <c r="D160" s="1" t="str">
        <f>VLOOKUP(A160,'CONTRATOS (1)'!$A$2:$I$177,9,0)</f>
        <v>NÃO</v>
      </c>
      <c r="E160" s="2">
        <v>44020</v>
      </c>
      <c r="F160" s="2">
        <v>44195</v>
      </c>
      <c r="G160" s="3">
        <f>VLOOKUP(A160,'CONTRATOS (1)'!$A$2:$F$177,6,0)</f>
        <v>11700</v>
      </c>
      <c r="H160" s="3">
        <f>VLOOKUP(A160,'SIAC-VIGENTES (1)'!$A$2:$N$153,14,0)</f>
        <v>11700</v>
      </c>
      <c r="I160" s="3">
        <f t="shared" si="4"/>
        <v>0</v>
      </c>
    </row>
    <row r="161" spans="1:9" ht="15.75" customHeight="1" x14ac:dyDescent="0.25">
      <c r="A161" s="1" t="s">
        <v>861</v>
      </c>
      <c r="B161" s="1" t="s">
        <v>1926</v>
      </c>
      <c r="C161" s="1" t="s">
        <v>1882</v>
      </c>
      <c r="D161" s="1" t="str">
        <f>VLOOKUP(A161,'CONTRATOS (1)'!$A$2:$I$177,9,0)</f>
        <v>NÃO</v>
      </c>
      <c r="E161" s="2">
        <v>44125</v>
      </c>
      <c r="F161" s="2">
        <v>44490</v>
      </c>
      <c r="G161" s="3">
        <f>VLOOKUP(A161,'CONTRATOS (1)'!$A$2:$F$177,6,0)</f>
        <v>8844.5</v>
      </c>
      <c r="H161" s="3">
        <f>VLOOKUP(A161,'SIAC-VIGENTES (1)'!$A$2:$N$153,14,0)</f>
        <v>8844.5</v>
      </c>
      <c r="I161" s="3">
        <f t="shared" si="4"/>
        <v>0</v>
      </c>
    </row>
    <row r="162" spans="1:9" ht="15.75" customHeight="1" x14ac:dyDescent="0.25">
      <c r="A162" s="1" t="s">
        <v>869</v>
      </c>
      <c r="B162" s="1" t="s">
        <v>871</v>
      </c>
      <c r="C162" s="1" t="s">
        <v>1927</v>
      </c>
      <c r="D162" s="1" t="str">
        <f>VLOOKUP(A162,'CONTRATOS (1)'!$A$2:$I$177,9,0)</f>
        <v>NÃO</v>
      </c>
      <c r="E162" s="2">
        <v>44083</v>
      </c>
      <c r="F162" s="2">
        <v>45937</v>
      </c>
      <c r="G162" s="3">
        <f>VLOOKUP(A162,'CONTRATOS (1)'!$A$2:$F$177,6,0)</f>
        <v>158470</v>
      </c>
      <c r="H162" s="3">
        <f>VLOOKUP(A162,'SIAC-VIGENTES (1)'!$A$2:$N$153,14,0)</f>
        <v>158470</v>
      </c>
      <c r="I162" s="3">
        <f t="shared" si="4"/>
        <v>0</v>
      </c>
    </row>
    <row r="163" spans="1:9" ht="15.75" customHeight="1" x14ac:dyDescent="0.25">
      <c r="A163" s="1" t="s">
        <v>884</v>
      </c>
      <c r="B163" s="1" t="s">
        <v>1928</v>
      </c>
      <c r="C163" s="1" t="s">
        <v>1929</v>
      </c>
      <c r="D163" s="1" t="str">
        <f>VLOOKUP(A163,'CONTRATOS (1)'!$A$2:$I$177,9,0)</f>
        <v>NÃO</v>
      </c>
      <c r="E163" s="2">
        <v>44053</v>
      </c>
      <c r="F163" s="2">
        <v>44195</v>
      </c>
      <c r="G163" s="3">
        <f>VLOOKUP(A163,'CONTRATOS (1)'!$A$2:$F$177,6,0)</f>
        <v>7700</v>
      </c>
      <c r="H163" s="3">
        <f>VLOOKUP(A163,'SIAC-VIGENTES (1)'!$A$2:$N$153,14,0)</f>
        <v>15700</v>
      </c>
      <c r="I163" s="3">
        <f t="shared" ref="I163:I167" si="5">H163-G163</f>
        <v>8000</v>
      </c>
    </row>
    <row r="164" spans="1:9" ht="15.75" customHeight="1" x14ac:dyDescent="0.25">
      <c r="A164" s="1" t="s">
        <v>893</v>
      </c>
      <c r="B164" s="1" t="s">
        <v>1930</v>
      </c>
      <c r="C164" s="1" t="s">
        <v>1931</v>
      </c>
      <c r="D164" s="1" t="str">
        <f>VLOOKUP(A164,'CONTRATOS (1)'!$A$2:$I$177,9,0)</f>
        <v>NÃO</v>
      </c>
      <c r="E164" s="2">
        <v>44069</v>
      </c>
      <c r="F164" s="2">
        <v>44159</v>
      </c>
      <c r="G164" s="3">
        <f>VLOOKUP(A164,'CONTRATOS (1)'!$A$2:$F$177,6,0)</f>
        <v>16410</v>
      </c>
      <c r="H164" s="3">
        <f>VLOOKUP(A164,'SIAC-VIGENTES (1)'!$A$2:$N$153,14,0)</f>
        <v>16410</v>
      </c>
      <c r="I164" s="3">
        <f t="shared" si="5"/>
        <v>0</v>
      </c>
    </row>
    <row r="165" spans="1:9" ht="15.75" customHeight="1" x14ac:dyDescent="0.25">
      <c r="A165" s="1" t="s">
        <v>272</v>
      </c>
      <c r="B165" s="1" t="s">
        <v>899</v>
      </c>
      <c r="C165" s="1" t="s">
        <v>273</v>
      </c>
      <c r="D165" s="1" t="str">
        <f>VLOOKUP(A165,'CONTRATOS (1)'!$A$2:$I$177,9,0)</f>
        <v>SIM</v>
      </c>
      <c r="E165" s="2">
        <v>44068</v>
      </c>
      <c r="F165" s="2">
        <v>44433</v>
      </c>
      <c r="G165" s="3">
        <f>VLOOKUP(A165,'CONTRATOS (1)'!$A$2:$F$177,6,0)</f>
        <v>18486</v>
      </c>
      <c r="H165" s="3">
        <f>VLOOKUP(A165,'SIAC-VIGENTES (1)'!$A$2:$N$153,14,0)</f>
        <v>18486</v>
      </c>
      <c r="I165" s="3">
        <f t="shared" si="5"/>
        <v>0</v>
      </c>
    </row>
    <row r="166" spans="1:9" ht="15.75" customHeight="1" x14ac:dyDescent="0.25">
      <c r="A166" s="1" t="s">
        <v>919</v>
      </c>
      <c r="B166" s="1" t="s">
        <v>921</v>
      </c>
      <c r="C166" s="1" t="s">
        <v>1932</v>
      </c>
      <c r="D166" s="1" t="s">
        <v>1311</v>
      </c>
      <c r="E166" s="2">
        <v>44071</v>
      </c>
      <c r="F166" s="2">
        <v>44163</v>
      </c>
      <c r="G166" s="3" t="e">
        <f>VLOOKUP(A166,'CONTRATOS (1)'!$A$2:$F$177,6,0)</f>
        <v>#N/A</v>
      </c>
      <c r="H166" s="3">
        <f>VLOOKUP(A166,'SIAC-VIGENTES (1)'!$A$2:$N$153,14,0)</f>
        <v>3296.7</v>
      </c>
      <c r="I166" s="3" t="e">
        <f t="shared" si="5"/>
        <v>#N/A</v>
      </c>
    </row>
    <row r="167" spans="1:9" ht="15.75" customHeight="1" x14ac:dyDescent="0.25">
      <c r="A167" s="1" t="s">
        <v>248</v>
      </c>
      <c r="B167" s="1" t="s">
        <v>576</v>
      </c>
      <c r="C167" s="1" t="s">
        <v>251</v>
      </c>
      <c r="D167" s="1" t="str">
        <f>VLOOKUP(A167,'CONTRATOS (1)'!$A$2:$I$177,9,0)</f>
        <v>SIM</v>
      </c>
      <c r="E167" s="2">
        <v>43949</v>
      </c>
      <c r="F167" s="2">
        <v>45775</v>
      </c>
      <c r="G167" s="3">
        <f>VLOOKUP(A167,'CONTRATOS (1)'!$A$2:$F$177,6,0)</f>
        <v>12600</v>
      </c>
      <c r="H167" s="3">
        <f>VLOOKUP(A167,'SIAC-VIGENTES (1)'!$A$2:$N$153,14,0)</f>
        <v>63000</v>
      </c>
      <c r="I167" s="3">
        <f t="shared" si="5"/>
        <v>50400</v>
      </c>
    </row>
    <row r="168" spans="1:9" ht="15.75" customHeight="1" x14ac:dyDescent="0.25"/>
    <row r="169" spans="1:9" ht="15.75" customHeight="1" x14ac:dyDescent="0.25"/>
    <row r="170" spans="1:9" ht="15.75" customHeight="1" x14ac:dyDescent="0.25"/>
    <row r="171" spans="1:9" ht="15.75" customHeight="1" x14ac:dyDescent="0.25"/>
    <row r="172" spans="1:9" ht="15.75" customHeight="1" x14ac:dyDescent="0.25"/>
    <row r="173" spans="1:9" ht="15.75" customHeight="1" x14ac:dyDescent="0.25"/>
    <row r="174" spans="1:9" ht="15.75" customHeight="1" x14ac:dyDescent="0.25"/>
    <row r="175" spans="1:9" ht="15.75" customHeight="1" x14ac:dyDescent="0.25"/>
    <row r="176" spans="1:9"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0"/>
  <sheetViews>
    <sheetView zoomScaleNormal="100" workbookViewId="0">
      <selection sqref="A1:XFD1048576"/>
    </sheetView>
  </sheetViews>
  <sheetFormatPr defaultRowHeight="15" x14ac:dyDescent="0.25"/>
  <cols>
    <col min="1" max="1" width="13.42578125" customWidth="1"/>
    <col min="2" max="2" width="18.140625" customWidth="1"/>
    <col min="3" max="3" width="57.140625" customWidth="1"/>
    <col min="4" max="4" width="8.7109375" customWidth="1"/>
    <col min="5" max="5" width="18.42578125" customWidth="1"/>
    <col min="6" max="6" width="19.28515625" customWidth="1"/>
    <col min="7" max="7" width="24.42578125" customWidth="1"/>
    <col min="8" max="8" width="17.7109375" customWidth="1"/>
    <col min="9" max="9" width="12.85546875" customWidth="1"/>
    <col min="10" max="10" width="8.7109375" customWidth="1"/>
    <col min="11" max="11" width="52.85546875" customWidth="1"/>
    <col min="12" max="12" width="19.7109375" customWidth="1"/>
    <col min="13" max="13" width="16.28515625" customWidth="1"/>
    <col min="14" max="14" width="18.5703125" customWidth="1"/>
    <col min="15" max="15" width="12.140625" customWidth="1"/>
    <col min="16" max="16" width="230.28515625" customWidth="1"/>
    <col min="17" max="17" width="18" customWidth="1"/>
    <col min="18" max="26" width="8.7109375" customWidth="1"/>
    <col min="27" max="1025" width="14.42578125" customWidth="1"/>
  </cols>
  <sheetData>
    <row r="1" spans="1:17" x14ac:dyDescent="0.25">
      <c r="A1" s="1" t="s">
        <v>0</v>
      </c>
      <c r="B1" s="1" t="s">
        <v>288</v>
      </c>
      <c r="C1" s="1" t="s">
        <v>289</v>
      </c>
      <c r="D1" s="1" t="s">
        <v>290</v>
      </c>
      <c r="E1" s="1" t="s">
        <v>291</v>
      </c>
      <c r="F1" s="1" t="s">
        <v>292</v>
      </c>
      <c r="G1" s="1" t="s">
        <v>293</v>
      </c>
      <c r="H1" s="1" t="s">
        <v>294</v>
      </c>
      <c r="I1" s="1" t="s">
        <v>295</v>
      </c>
      <c r="J1" s="1" t="s">
        <v>296</v>
      </c>
      <c r="K1" s="1" t="s">
        <v>297</v>
      </c>
      <c r="L1" s="1" t="s">
        <v>298</v>
      </c>
      <c r="M1" s="1" t="s">
        <v>299</v>
      </c>
      <c r="N1" s="1" t="s">
        <v>300</v>
      </c>
      <c r="O1" s="1" t="s">
        <v>301</v>
      </c>
      <c r="P1" s="1" t="s">
        <v>302</v>
      </c>
      <c r="Q1" s="1" t="s">
        <v>303</v>
      </c>
    </row>
    <row r="2" spans="1:17" x14ac:dyDescent="0.25">
      <c r="A2" s="1" t="s">
        <v>304</v>
      </c>
      <c r="B2" s="1" t="s">
        <v>305</v>
      </c>
      <c r="C2" s="1" t="s">
        <v>306</v>
      </c>
      <c r="D2" s="1" t="s">
        <v>307</v>
      </c>
      <c r="E2" s="2">
        <v>43691</v>
      </c>
      <c r="F2" s="2">
        <v>43795</v>
      </c>
      <c r="G2" s="2">
        <v>45622</v>
      </c>
      <c r="H2" s="2">
        <v>45622</v>
      </c>
      <c r="K2" s="1" t="s">
        <v>308</v>
      </c>
      <c r="L2" s="1">
        <v>16132572019</v>
      </c>
      <c r="M2" s="4">
        <v>117800</v>
      </c>
      <c r="N2" s="4">
        <v>117800</v>
      </c>
      <c r="O2" s="1" t="s">
        <v>309</v>
      </c>
      <c r="P2" s="1" t="s">
        <v>310</v>
      </c>
      <c r="Q2" s="1" t="e">
        <f>VLOOKUP(A2,'TESTE 1'!A:A,1,0)</f>
        <v>#N/A</v>
      </c>
    </row>
    <row r="3" spans="1:17" x14ac:dyDescent="0.25">
      <c r="A3" s="1" t="s">
        <v>42</v>
      </c>
      <c r="B3" s="1" t="s">
        <v>311</v>
      </c>
      <c r="C3" s="1" t="s">
        <v>312</v>
      </c>
      <c r="D3" s="1" t="s">
        <v>307</v>
      </c>
      <c r="E3" s="2">
        <v>43623</v>
      </c>
      <c r="F3" s="2">
        <v>43706</v>
      </c>
      <c r="G3" s="2">
        <v>44072</v>
      </c>
      <c r="H3" s="2">
        <v>44437</v>
      </c>
      <c r="K3" s="1" t="s">
        <v>313</v>
      </c>
      <c r="L3" s="1">
        <v>1973752019</v>
      </c>
      <c r="M3" s="4">
        <v>33700</v>
      </c>
      <c r="N3" s="4">
        <v>67400</v>
      </c>
      <c r="O3" s="1" t="s">
        <v>314</v>
      </c>
      <c r="P3" s="1" t="s">
        <v>315</v>
      </c>
      <c r="Q3" s="1" t="str">
        <f>VLOOKUP(A3,'TESTE 1'!A:A,1,0)</f>
        <v>19CT0017</v>
      </c>
    </row>
    <row r="4" spans="1:17" x14ac:dyDescent="0.25">
      <c r="A4" s="1" t="s">
        <v>14</v>
      </c>
      <c r="B4" s="1" t="s">
        <v>316</v>
      </c>
      <c r="C4" s="1" t="s">
        <v>317</v>
      </c>
      <c r="D4" s="1" t="s">
        <v>307</v>
      </c>
      <c r="E4" s="2">
        <v>44006</v>
      </c>
      <c r="F4" s="2">
        <v>44014</v>
      </c>
      <c r="G4" s="2">
        <v>44379</v>
      </c>
      <c r="H4" s="2">
        <v>44379</v>
      </c>
      <c r="K4" s="1" t="s">
        <v>318</v>
      </c>
      <c r="L4" s="1" t="s">
        <v>319</v>
      </c>
      <c r="M4" s="4">
        <v>501875</v>
      </c>
      <c r="N4" s="4">
        <v>501875</v>
      </c>
      <c r="O4" s="1" t="s">
        <v>314</v>
      </c>
      <c r="P4" s="1" t="s">
        <v>320</v>
      </c>
      <c r="Q4" s="1" t="str">
        <f>VLOOKUP(A4,'TESTE 1'!A:A,1,0)</f>
        <v>20CT0023</v>
      </c>
    </row>
    <row r="5" spans="1:17" x14ac:dyDescent="0.25">
      <c r="A5" s="1" t="s">
        <v>119</v>
      </c>
      <c r="B5" s="1" t="s">
        <v>321</v>
      </c>
      <c r="C5" s="1" t="s">
        <v>322</v>
      </c>
      <c r="D5" s="1" t="s">
        <v>307</v>
      </c>
      <c r="E5" s="2">
        <v>43451</v>
      </c>
      <c r="F5" s="2">
        <v>43456</v>
      </c>
      <c r="G5" s="2">
        <v>43821</v>
      </c>
      <c r="H5" s="2">
        <v>44552</v>
      </c>
      <c r="K5" s="1" t="s">
        <v>323</v>
      </c>
      <c r="L5" s="1">
        <v>10151472018</v>
      </c>
      <c r="M5" s="4">
        <v>9502.84</v>
      </c>
      <c r="N5" s="4">
        <v>19005.68</v>
      </c>
      <c r="O5" s="1" t="s">
        <v>314</v>
      </c>
      <c r="P5" s="1" t="s">
        <v>324</v>
      </c>
      <c r="Q5" s="1" t="str">
        <f>VLOOKUP(A5,'TESTE 1'!A:A,1,0)</f>
        <v>18CT0095</v>
      </c>
    </row>
    <row r="6" spans="1:17" x14ac:dyDescent="0.25">
      <c r="A6" s="1" t="s">
        <v>325</v>
      </c>
      <c r="B6" s="1" t="s">
        <v>326</v>
      </c>
      <c r="C6" s="1" t="s">
        <v>327</v>
      </c>
      <c r="D6" s="1" t="s">
        <v>307</v>
      </c>
      <c r="E6" s="2">
        <v>43461</v>
      </c>
      <c r="F6" s="2">
        <v>43461</v>
      </c>
      <c r="G6" s="2">
        <v>44557</v>
      </c>
      <c r="H6" s="2">
        <v>44557</v>
      </c>
      <c r="K6" s="1" t="s">
        <v>328</v>
      </c>
      <c r="L6" s="1">
        <v>4914322018</v>
      </c>
      <c r="M6" s="4">
        <v>743700</v>
      </c>
      <c r="N6" s="4">
        <v>743700</v>
      </c>
      <c r="O6" s="1" t="s">
        <v>309</v>
      </c>
      <c r="P6" s="1" t="s">
        <v>329</v>
      </c>
      <c r="Q6" s="1" t="e">
        <f>VLOOKUP(A6,'TESTE 1'!A:A,1,0)</f>
        <v>#N/A</v>
      </c>
    </row>
    <row r="7" spans="1:17" x14ac:dyDescent="0.25">
      <c r="A7" s="1" t="s">
        <v>330</v>
      </c>
      <c r="B7" s="1" t="s">
        <v>331</v>
      </c>
      <c r="C7" s="1" t="s">
        <v>332</v>
      </c>
      <c r="D7" s="1" t="s">
        <v>307</v>
      </c>
      <c r="E7" s="2">
        <v>44082</v>
      </c>
      <c r="F7" s="2">
        <v>44083</v>
      </c>
      <c r="G7" s="2">
        <v>44813</v>
      </c>
      <c r="H7" s="2">
        <v>44813</v>
      </c>
      <c r="J7" s="2">
        <v>44174</v>
      </c>
      <c r="K7" s="1" t="s">
        <v>333</v>
      </c>
      <c r="L7" s="1" t="s">
        <v>334</v>
      </c>
      <c r="M7" s="4">
        <v>419900</v>
      </c>
      <c r="N7" s="4">
        <v>419900</v>
      </c>
      <c r="O7" s="1" t="s">
        <v>309</v>
      </c>
      <c r="P7" s="1" t="s">
        <v>335</v>
      </c>
      <c r="Q7" s="1" t="e">
        <f>VLOOKUP(A7,'TESTE 1'!A:A,1,0)</f>
        <v>#N/A</v>
      </c>
    </row>
    <row r="8" spans="1:17" x14ac:dyDescent="0.25">
      <c r="A8" s="1" t="s">
        <v>205</v>
      </c>
      <c r="B8" s="1" t="s">
        <v>336</v>
      </c>
      <c r="C8" s="1" t="s">
        <v>337</v>
      </c>
      <c r="D8" s="1" t="s">
        <v>307</v>
      </c>
      <c r="E8" s="2">
        <v>43126</v>
      </c>
      <c r="F8" s="2">
        <v>43138</v>
      </c>
      <c r="G8" s="2">
        <v>44964</v>
      </c>
      <c r="H8" s="2">
        <v>44964</v>
      </c>
      <c r="K8" s="1" t="s">
        <v>338</v>
      </c>
      <c r="L8" s="1">
        <v>642018</v>
      </c>
      <c r="M8" s="4">
        <v>300000</v>
      </c>
      <c r="N8" s="4">
        <v>300000</v>
      </c>
      <c r="O8" s="1" t="s">
        <v>309</v>
      </c>
      <c r="P8" s="1" t="s">
        <v>339</v>
      </c>
      <c r="Q8" s="1" t="str">
        <f>VLOOKUP(A8,'TESTE 1'!A:A,1,0)</f>
        <v>18CT0003</v>
      </c>
    </row>
    <row r="9" spans="1:17" x14ac:dyDescent="0.25">
      <c r="A9" s="1" t="s">
        <v>83</v>
      </c>
      <c r="B9" s="1" t="s">
        <v>336</v>
      </c>
      <c r="C9" s="1" t="s">
        <v>337</v>
      </c>
      <c r="D9" s="1" t="s">
        <v>307</v>
      </c>
      <c r="E9" s="2">
        <v>43763</v>
      </c>
      <c r="F9" s="2">
        <v>43763</v>
      </c>
      <c r="G9" s="2">
        <v>44129</v>
      </c>
      <c r="H9" s="2">
        <v>44494</v>
      </c>
      <c r="K9" s="1" t="s">
        <v>340</v>
      </c>
      <c r="L9" s="1">
        <v>5989722019</v>
      </c>
      <c r="M9" s="4">
        <v>300000</v>
      </c>
      <c r="N9" s="4">
        <v>300000</v>
      </c>
      <c r="O9" s="1" t="s">
        <v>314</v>
      </c>
      <c r="P9" s="1" t="s">
        <v>341</v>
      </c>
      <c r="Q9" s="1" t="str">
        <f>VLOOKUP(A9,'TESTE 1'!A:A,1,0)</f>
        <v>19CT0066</v>
      </c>
    </row>
    <row r="10" spans="1:17" x14ac:dyDescent="0.25">
      <c r="A10" s="1" t="s">
        <v>194</v>
      </c>
      <c r="B10" s="1" t="s">
        <v>336</v>
      </c>
      <c r="C10" s="1" t="s">
        <v>337</v>
      </c>
      <c r="D10" s="1" t="s">
        <v>307</v>
      </c>
      <c r="E10" s="2">
        <v>43074</v>
      </c>
      <c r="F10" s="2">
        <v>43074</v>
      </c>
      <c r="G10" s="2">
        <v>44900</v>
      </c>
      <c r="H10" s="2">
        <v>44900</v>
      </c>
      <c r="K10" s="1" t="s">
        <v>342</v>
      </c>
      <c r="L10" s="1">
        <v>22872017</v>
      </c>
      <c r="M10" s="4">
        <v>2400000</v>
      </c>
      <c r="N10" s="4">
        <v>2400000</v>
      </c>
      <c r="O10" s="1" t="s">
        <v>309</v>
      </c>
      <c r="P10" s="1" t="s">
        <v>343</v>
      </c>
      <c r="Q10" s="1" t="str">
        <f>VLOOKUP(A10,'TESTE 1'!A:A,1,0)</f>
        <v>17CT0053</v>
      </c>
    </row>
    <row r="11" spans="1:17" x14ac:dyDescent="0.25">
      <c r="A11" s="1" t="s">
        <v>225</v>
      </c>
      <c r="B11" s="1" t="s">
        <v>336</v>
      </c>
      <c r="C11" s="1" t="s">
        <v>337</v>
      </c>
      <c r="D11" s="1" t="s">
        <v>307</v>
      </c>
      <c r="E11" s="2">
        <v>43335</v>
      </c>
      <c r="F11" s="2">
        <v>43325</v>
      </c>
      <c r="G11" s="2">
        <v>45151</v>
      </c>
      <c r="H11" s="2">
        <v>45151</v>
      </c>
      <c r="K11" s="1" t="s">
        <v>344</v>
      </c>
      <c r="L11" s="1">
        <v>52862018</v>
      </c>
      <c r="M11" s="4">
        <v>600000</v>
      </c>
      <c r="N11" s="4">
        <v>600000</v>
      </c>
      <c r="O11" s="1" t="s">
        <v>309</v>
      </c>
      <c r="P11" s="1" t="s">
        <v>345</v>
      </c>
      <c r="Q11" s="1" t="str">
        <f>VLOOKUP(A11,'TESTE 1'!A:A,1,0)</f>
        <v>18CT0040</v>
      </c>
    </row>
    <row r="12" spans="1:17" x14ac:dyDescent="0.25">
      <c r="A12" s="1" t="s">
        <v>18</v>
      </c>
      <c r="B12" s="1" t="s">
        <v>346</v>
      </c>
      <c r="C12" s="1" t="s">
        <v>347</v>
      </c>
      <c r="D12" s="1" t="s">
        <v>307</v>
      </c>
      <c r="E12" s="2">
        <v>42923</v>
      </c>
      <c r="F12" s="2">
        <v>42928</v>
      </c>
      <c r="G12" s="2">
        <v>43293</v>
      </c>
      <c r="H12" s="2">
        <v>44389</v>
      </c>
      <c r="K12" s="1" t="s">
        <v>348</v>
      </c>
      <c r="L12" s="1">
        <v>8582017</v>
      </c>
      <c r="M12" s="4">
        <v>191224.27</v>
      </c>
      <c r="N12" s="4">
        <v>800174.69</v>
      </c>
      <c r="O12" s="1" t="s">
        <v>314</v>
      </c>
      <c r="P12" s="1" t="s">
        <v>349</v>
      </c>
      <c r="Q12" s="1" t="str">
        <f>VLOOKUP(A12,'TESTE 1'!A:A,1,0)</f>
        <v>17CT0023</v>
      </c>
    </row>
    <row r="13" spans="1:17" x14ac:dyDescent="0.25">
      <c r="A13" s="1" t="s">
        <v>350</v>
      </c>
      <c r="B13" s="1" t="s">
        <v>351</v>
      </c>
      <c r="C13" s="1" t="s">
        <v>352</v>
      </c>
      <c r="D13" s="1" t="s">
        <v>307</v>
      </c>
      <c r="E13" s="2">
        <v>44131</v>
      </c>
      <c r="F13" s="2">
        <v>44133</v>
      </c>
      <c r="G13" s="2">
        <v>44196</v>
      </c>
      <c r="H13" s="2">
        <v>44196</v>
      </c>
      <c r="K13" s="1" t="s">
        <v>353</v>
      </c>
      <c r="L13" s="1" t="s">
        <v>354</v>
      </c>
      <c r="M13" s="4">
        <v>47363.6</v>
      </c>
      <c r="N13" s="4">
        <v>47363.6</v>
      </c>
      <c r="O13" s="1" t="s">
        <v>309</v>
      </c>
      <c r="Q13" s="1" t="e">
        <f>VLOOKUP(A13,'TESTE 1'!A:A,1,0)</f>
        <v>#N/A</v>
      </c>
    </row>
    <row r="14" spans="1:17" x14ac:dyDescent="0.25">
      <c r="A14" s="1" t="s">
        <v>355</v>
      </c>
      <c r="B14" s="1" t="s">
        <v>356</v>
      </c>
      <c r="C14" s="1" t="s">
        <v>357</v>
      </c>
      <c r="D14" s="1" t="s">
        <v>307</v>
      </c>
      <c r="E14" s="2">
        <v>43728</v>
      </c>
      <c r="F14" s="2">
        <v>43818</v>
      </c>
      <c r="G14" s="2">
        <v>44914</v>
      </c>
      <c r="H14" s="2">
        <v>44914</v>
      </c>
      <c r="K14" s="1" t="s">
        <v>358</v>
      </c>
      <c r="L14" s="1">
        <v>3066732019</v>
      </c>
      <c r="M14" s="4">
        <v>913530</v>
      </c>
      <c r="N14" s="4">
        <v>913530</v>
      </c>
      <c r="O14" s="1" t="s">
        <v>309</v>
      </c>
      <c r="P14" s="1" t="s">
        <v>359</v>
      </c>
      <c r="Q14" s="1" t="e">
        <f>VLOOKUP(A14,'TESTE 1'!A:A,1,0)</f>
        <v>#N/A</v>
      </c>
    </row>
    <row r="15" spans="1:17" x14ac:dyDescent="0.25">
      <c r="A15" s="1" t="s">
        <v>133</v>
      </c>
      <c r="B15" s="1" t="s">
        <v>360</v>
      </c>
      <c r="C15" s="1" t="s">
        <v>361</v>
      </c>
      <c r="D15" s="1" t="s">
        <v>307</v>
      </c>
      <c r="E15" s="2">
        <v>40576</v>
      </c>
      <c r="F15" s="2">
        <v>40584</v>
      </c>
      <c r="G15" s="2">
        <v>42410</v>
      </c>
      <c r="H15" s="2">
        <v>44237</v>
      </c>
      <c r="K15" s="1" t="s">
        <v>362</v>
      </c>
      <c r="L15" s="1">
        <v>12011</v>
      </c>
      <c r="M15" s="4">
        <v>72000</v>
      </c>
      <c r="N15" s="4">
        <v>94367.18</v>
      </c>
      <c r="O15" s="1" t="s">
        <v>309</v>
      </c>
      <c r="P15" s="1" t="s">
        <v>363</v>
      </c>
      <c r="Q15" s="1" t="str">
        <f>VLOOKUP(A15,'TESTE 1'!A:A,1,0)</f>
        <v>11CT0003</v>
      </c>
    </row>
    <row r="16" spans="1:17" x14ac:dyDescent="0.25">
      <c r="A16" s="1" t="s">
        <v>63</v>
      </c>
      <c r="B16" s="1" t="s">
        <v>364</v>
      </c>
      <c r="C16" s="1" t="s">
        <v>365</v>
      </c>
      <c r="D16" s="1" t="s">
        <v>307</v>
      </c>
      <c r="E16" s="2">
        <v>44117</v>
      </c>
      <c r="F16" s="2">
        <v>44120</v>
      </c>
      <c r="G16" s="2">
        <v>44485</v>
      </c>
      <c r="H16" s="2">
        <v>44485</v>
      </c>
      <c r="K16" s="1" t="s">
        <v>366</v>
      </c>
      <c r="L16" s="1" t="s">
        <v>367</v>
      </c>
      <c r="M16" s="4">
        <v>4950</v>
      </c>
      <c r="N16" s="4">
        <v>4950</v>
      </c>
      <c r="O16" s="1" t="s">
        <v>309</v>
      </c>
      <c r="P16" s="1" t="s">
        <v>368</v>
      </c>
      <c r="Q16" s="1" t="str">
        <f>VLOOKUP(A16,'TESTE 1'!A:A,1,0)</f>
        <v>20CT0067</v>
      </c>
    </row>
    <row r="17" spans="1:17" x14ac:dyDescent="0.25">
      <c r="A17" s="1" t="s">
        <v>68</v>
      </c>
      <c r="B17" s="1" t="s">
        <v>369</v>
      </c>
      <c r="C17" s="1" t="s">
        <v>370</v>
      </c>
      <c r="D17" s="1" t="s">
        <v>307</v>
      </c>
      <c r="E17" s="2">
        <v>43725</v>
      </c>
      <c r="F17" s="2">
        <v>43738</v>
      </c>
      <c r="G17" s="2">
        <v>44104</v>
      </c>
      <c r="H17" s="2">
        <v>44469</v>
      </c>
      <c r="K17" s="1" t="s">
        <v>371</v>
      </c>
      <c r="L17" s="1">
        <v>9458292019</v>
      </c>
      <c r="M17" s="4">
        <v>26681.34</v>
      </c>
      <c r="N17" s="4">
        <v>52762.68</v>
      </c>
      <c r="O17" s="1" t="s">
        <v>314</v>
      </c>
      <c r="P17" s="1" t="s">
        <v>372</v>
      </c>
      <c r="Q17" s="1" t="str">
        <f>VLOOKUP(A17,'TESTE 1'!A:A,1,0)</f>
        <v>19CT0042</v>
      </c>
    </row>
    <row r="18" spans="1:17" x14ac:dyDescent="0.25">
      <c r="A18" s="1" t="s">
        <v>55</v>
      </c>
      <c r="B18" s="1" t="s">
        <v>369</v>
      </c>
      <c r="C18" s="1" t="s">
        <v>370</v>
      </c>
      <c r="D18" s="1" t="s">
        <v>307</v>
      </c>
      <c r="E18" s="2">
        <v>43720</v>
      </c>
      <c r="F18" s="2">
        <v>43721</v>
      </c>
      <c r="G18" s="2">
        <v>44087</v>
      </c>
      <c r="H18" s="2">
        <v>44240</v>
      </c>
      <c r="K18" s="1" t="s">
        <v>373</v>
      </c>
      <c r="L18" s="1">
        <v>10129522019</v>
      </c>
      <c r="M18" s="4">
        <v>47132.93</v>
      </c>
      <c r="N18" s="4">
        <v>47132.93</v>
      </c>
      <c r="O18" s="1" t="s">
        <v>314</v>
      </c>
      <c r="P18" s="1" t="s">
        <v>372</v>
      </c>
      <c r="Q18" s="1" t="str">
        <f>VLOOKUP(A18,'TESTE 1'!A:A,1,0)</f>
        <v>19CT0038</v>
      </c>
    </row>
    <row r="19" spans="1:17" x14ac:dyDescent="0.25">
      <c r="A19" s="1" t="s">
        <v>110</v>
      </c>
      <c r="B19" s="1" t="s">
        <v>369</v>
      </c>
      <c r="C19" s="1" t="s">
        <v>370</v>
      </c>
      <c r="D19" s="1" t="s">
        <v>307</v>
      </c>
      <c r="E19" s="2">
        <v>42334</v>
      </c>
      <c r="F19" s="2">
        <v>42342</v>
      </c>
      <c r="G19" s="2">
        <v>42708</v>
      </c>
      <c r="H19" s="2">
        <v>44169</v>
      </c>
      <c r="K19" s="1" t="s">
        <v>374</v>
      </c>
      <c r="L19" s="1">
        <v>29582015</v>
      </c>
      <c r="M19" s="4">
        <v>294878.95</v>
      </c>
      <c r="N19" s="4">
        <v>1474394.75</v>
      </c>
      <c r="O19" s="1" t="s">
        <v>314</v>
      </c>
      <c r="P19" s="1" t="s">
        <v>375</v>
      </c>
      <c r="Q19" s="1" t="str">
        <f>VLOOKUP(A19,'TESTE 1'!A:A,1,0)</f>
        <v>15CT0036</v>
      </c>
    </row>
    <row r="20" spans="1:17" x14ac:dyDescent="0.25">
      <c r="A20" s="1" t="s">
        <v>140</v>
      </c>
      <c r="B20" s="1" t="s">
        <v>369</v>
      </c>
      <c r="C20" s="1" t="s">
        <v>370</v>
      </c>
      <c r="D20" s="1" t="s">
        <v>307</v>
      </c>
      <c r="E20" s="2">
        <v>43906</v>
      </c>
      <c r="F20" s="2">
        <v>43910</v>
      </c>
      <c r="G20" s="2">
        <v>44275</v>
      </c>
      <c r="H20" s="2">
        <v>44275</v>
      </c>
      <c r="K20" s="1" t="s">
        <v>376</v>
      </c>
      <c r="L20" s="1" t="s">
        <v>377</v>
      </c>
      <c r="M20" s="4">
        <v>10145.549999999999</v>
      </c>
      <c r="N20" s="4">
        <v>10145.549999999999</v>
      </c>
      <c r="O20" s="1" t="s">
        <v>314</v>
      </c>
      <c r="P20" s="1" t="s">
        <v>375</v>
      </c>
      <c r="Q20" s="1" t="str">
        <f>VLOOKUP(A20,'TESTE 1'!A:A,1,0)</f>
        <v>20CT0009</v>
      </c>
    </row>
    <row r="21" spans="1:17" ht="15.75" customHeight="1" x14ac:dyDescent="0.25">
      <c r="A21" s="1" t="s">
        <v>280</v>
      </c>
      <c r="B21" s="1" t="s">
        <v>378</v>
      </c>
      <c r="C21" s="1" t="s">
        <v>379</v>
      </c>
      <c r="D21" s="1" t="s">
        <v>307</v>
      </c>
      <c r="E21" s="2">
        <v>44119</v>
      </c>
      <c r="F21" s="2">
        <v>44119</v>
      </c>
      <c r="G21" s="2">
        <v>45945</v>
      </c>
      <c r="H21" s="2">
        <v>45945</v>
      </c>
      <c r="K21" s="1" t="s">
        <v>380</v>
      </c>
      <c r="L21" s="1" t="s">
        <v>381</v>
      </c>
      <c r="M21" s="4">
        <v>468228</v>
      </c>
      <c r="N21" s="4">
        <v>468228</v>
      </c>
      <c r="O21" s="1" t="s">
        <v>314</v>
      </c>
      <c r="P21" s="1" t="s">
        <v>382</v>
      </c>
      <c r="Q21" s="1" t="str">
        <f>VLOOKUP(A21,'TESTE 1'!A:A,1,0)</f>
        <v>20CT0068</v>
      </c>
    </row>
    <row r="22" spans="1:17" ht="15.75" customHeight="1" x14ac:dyDescent="0.25">
      <c r="A22" s="1" t="s">
        <v>239</v>
      </c>
      <c r="B22" s="1" t="s">
        <v>383</v>
      </c>
      <c r="C22" s="1" t="s">
        <v>384</v>
      </c>
      <c r="D22" s="1" t="s">
        <v>307</v>
      </c>
      <c r="E22" s="2">
        <v>43666</v>
      </c>
      <c r="F22" s="2">
        <v>43668</v>
      </c>
      <c r="G22" s="2">
        <v>45495</v>
      </c>
      <c r="H22" s="2">
        <v>45495</v>
      </c>
      <c r="K22" s="1" t="s">
        <v>385</v>
      </c>
      <c r="L22" s="1">
        <v>3458132019</v>
      </c>
      <c r="M22" s="4">
        <v>72000</v>
      </c>
      <c r="N22" s="4">
        <v>72000</v>
      </c>
      <c r="O22" s="1" t="s">
        <v>314</v>
      </c>
      <c r="P22" s="1" t="s">
        <v>386</v>
      </c>
      <c r="Q22" s="1" t="str">
        <f>VLOOKUP(A22,'TESTE 1'!A:A,1,0)</f>
        <v>19CT0020</v>
      </c>
    </row>
    <row r="23" spans="1:17" ht="15.75" customHeight="1" x14ac:dyDescent="0.25">
      <c r="A23" s="1" t="s">
        <v>147</v>
      </c>
      <c r="B23" s="1" t="s">
        <v>387</v>
      </c>
      <c r="C23" s="1" t="s">
        <v>388</v>
      </c>
      <c r="D23" s="1" t="s">
        <v>307</v>
      </c>
      <c r="E23" s="2">
        <v>43496</v>
      </c>
      <c r="F23" s="2">
        <v>43556</v>
      </c>
      <c r="G23" s="2">
        <v>43922</v>
      </c>
      <c r="H23" s="2">
        <v>44287</v>
      </c>
      <c r="K23" s="1" t="s">
        <v>389</v>
      </c>
      <c r="L23" s="1">
        <v>1146642019</v>
      </c>
      <c r="M23" s="4">
        <v>61939.9</v>
      </c>
      <c r="N23" s="4">
        <v>127202.84</v>
      </c>
      <c r="O23" s="1" t="s">
        <v>314</v>
      </c>
      <c r="Q23" s="1" t="str">
        <f>VLOOKUP(A23,'TESTE 1'!A:A,1,0)</f>
        <v>19CT0006</v>
      </c>
    </row>
    <row r="24" spans="1:17" ht="15.75" customHeight="1" x14ac:dyDescent="0.25">
      <c r="A24" s="1" t="s">
        <v>269</v>
      </c>
      <c r="B24" s="1" t="s">
        <v>390</v>
      </c>
      <c r="C24" s="1" t="s">
        <v>391</v>
      </c>
      <c r="D24" s="1" t="s">
        <v>307</v>
      </c>
      <c r="E24" s="2">
        <v>44047</v>
      </c>
      <c r="F24" s="2">
        <v>44088</v>
      </c>
      <c r="G24" s="2">
        <v>44453</v>
      </c>
      <c r="H24" s="2">
        <v>44453</v>
      </c>
      <c r="K24" s="1" t="s">
        <v>392</v>
      </c>
      <c r="L24" s="1" t="s">
        <v>393</v>
      </c>
      <c r="M24" s="4">
        <v>11797.06</v>
      </c>
      <c r="N24" s="4">
        <v>11797.06</v>
      </c>
      <c r="O24" s="1" t="s">
        <v>314</v>
      </c>
      <c r="P24" s="1" t="s">
        <v>375</v>
      </c>
      <c r="Q24" s="1" t="str">
        <f>VLOOKUP(A24,'TESTE 1'!A:A,1,0)</f>
        <v>20CT0030</v>
      </c>
    </row>
    <row r="25" spans="1:17" ht="15.75" customHeight="1" x14ac:dyDescent="0.25">
      <c r="A25" s="1" t="s">
        <v>394</v>
      </c>
      <c r="B25" s="1" t="s">
        <v>395</v>
      </c>
      <c r="C25" s="1" t="s">
        <v>396</v>
      </c>
      <c r="D25" s="1" t="s">
        <v>307</v>
      </c>
      <c r="E25" s="2">
        <v>43922</v>
      </c>
      <c r="F25" s="2">
        <v>43923</v>
      </c>
      <c r="G25" s="2">
        <v>44288</v>
      </c>
      <c r="H25" s="2">
        <v>44288</v>
      </c>
      <c r="K25" s="1" t="s">
        <v>397</v>
      </c>
      <c r="L25" s="1" t="s">
        <v>398</v>
      </c>
      <c r="M25" s="4">
        <v>137204.85</v>
      </c>
      <c r="N25" s="4">
        <v>137204.85</v>
      </c>
      <c r="O25" s="1" t="s">
        <v>309</v>
      </c>
      <c r="P25" s="1" t="s">
        <v>399</v>
      </c>
      <c r="Q25" s="1" t="e">
        <f>VLOOKUP(A25,'TESTE 1'!A:A,1,0)</f>
        <v>#N/A</v>
      </c>
    </row>
    <row r="26" spans="1:17" ht="15.75" customHeight="1" x14ac:dyDescent="0.25">
      <c r="A26" s="1" t="s">
        <v>33</v>
      </c>
      <c r="B26" s="1" t="s">
        <v>400</v>
      </c>
      <c r="C26" s="1" t="s">
        <v>401</v>
      </c>
      <c r="D26" s="1" t="s">
        <v>307</v>
      </c>
      <c r="E26" s="2">
        <v>44068</v>
      </c>
      <c r="F26" s="2">
        <v>44075</v>
      </c>
      <c r="G26" s="2">
        <v>44440</v>
      </c>
      <c r="H26" s="2">
        <v>44440</v>
      </c>
      <c r="K26" s="1" t="s">
        <v>402</v>
      </c>
      <c r="L26" s="1" t="s">
        <v>403</v>
      </c>
      <c r="M26" s="4">
        <v>189070</v>
      </c>
      <c r="N26" s="4">
        <v>189070</v>
      </c>
      <c r="O26" s="1" t="s">
        <v>314</v>
      </c>
      <c r="P26" s="1" t="s">
        <v>404</v>
      </c>
      <c r="Q26" s="1" t="str">
        <f>VLOOKUP(A26,'TESTE 1'!A:A,1,0)</f>
        <v>20CT0035</v>
      </c>
    </row>
    <row r="27" spans="1:17" ht="15.75" customHeight="1" x14ac:dyDescent="0.25">
      <c r="A27" s="1" t="s">
        <v>405</v>
      </c>
      <c r="B27" s="1" t="s">
        <v>406</v>
      </c>
      <c r="C27" s="1" t="s">
        <v>407</v>
      </c>
      <c r="D27" s="1" t="s">
        <v>307</v>
      </c>
      <c r="E27" s="2">
        <v>43794</v>
      </c>
      <c r="F27" s="2">
        <v>43794</v>
      </c>
      <c r="G27" s="2">
        <v>45621</v>
      </c>
      <c r="H27" s="2">
        <v>45656</v>
      </c>
      <c r="I27" s="2">
        <v>43829</v>
      </c>
      <c r="K27" s="1" t="s">
        <v>408</v>
      </c>
      <c r="L27" s="1">
        <v>15595272019</v>
      </c>
      <c r="M27" s="4">
        <v>335674.09</v>
      </c>
      <c r="N27" s="4">
        <v>335674.09</v>
      </c>
      <c r="O27" s="1" t="s">
        <v>309</v>
      </c>
      <c r="P27" s="1" t="s">
        <v>409</v>
      </c>
      <c r="Q27" s="1" t="e">
        <f>VLOOKUP(A27,'TESTE 1'!A:A,1,0)</f>
        <v>#N/A</v>
      </c>
    </row>
    <row r="28" spans="1:17" ht="15.75" customHeight="1" x14ac:dyDescent="0.25">
      <c r="A28" s="1" t="s">
        <v>145</v>
      </c>
      <c r="B28" s="1" t="s">
        <v>410</v>
      </c>
      <c r="C28" s="1" t="s">
        <v>411</v>
      </c>
      <c r="D28" s="1" t="s">
        <v>307</v>
      </c>
      <c r="E28" s="2">
        <v>43909</v>
      </c>
      <c r="F28" s="2">
        <v>43917</v>
      </c>
      <c r="G28" s="2">
        <v>44282</v>
      </c>
      <c r="H28" s="2">
        <v>44282</v>
      </c>
      <c r="K28" s="1" t="s">
        <v>412</v>
      </c>
      <c r="L28" s="1" t="s">
        <v>413</v>
      </c>
      <c r="M28" s="4">
        <v>5997</v>
      </c>
      <c r="N28" s="4">
        <v>5997</v>
      </c>
      <c r="O28" s="1" t="s">
        <v>314</v>
      </c>
      <c r="P28" s="1" t="s">
        <v>414</v>
      </c>
      <c r="Q28" s="1" t="str">
        <f>VLOOKUP(A28,'TESTE 1'!A:A,1,0)</f>
        <v>20CT0010</v>
      </c>
    </row>
    <row r="29" spans="1:17" ht="15.75" customHeight="1" x14ac:dyDescent="0.25">
      <c r="A29" s="1" t="s">
        <v>161</v>
      </c>
      <c r="B29" s="1" t="s">
        <v>415</v>
      </c>
      <c r="C29" s="1" t="s">
        <v>416</v>
      </c>
      <c r="D29" s="1" t="s">
        <v>307</v>
      </c>
      <c r="E29" s="2">
        <v>42578</v>
      </c>
      <c r="F29" s="2">
        <v>42555</v>
      </c>
      <c r="G29" s="2">
        <v>44381</v>
      </c>
      <c r="H29" s="2">
        <v>44381</v>
      </c>
      <c r="K29" s="1" t="s">
        <v>417</v>
      </c>
      <c r="L29" s="1" t="s">
        <v>418</v>
      </c>
      <c r="M29" s="4">
        <v>66000</v>
      </c>
      <c r="N29" s="4">
        <v>66000</v>
      </c>
      <c r="O29" s="1" t="s">
        <v>314</v>
      </c>
      <c r="P29" s="1" t="s">
        <v>419</v>
      </c>
      <c r="Q29" s="1" t="str">
        <f>VLOOKUP(A29,'TESTE 1'!A:A,1,0)</f>
        <v>16CT0022</v>
      </c>
    </row>
    <row r="30" spans="1:17" ht="15.75" customHeight="1" x14ac:dyDescent="0.25">
      <c r="A30" s="1" t="s">
        <v>420</v>
      </c>
      <c r="B30" s="1" t="s">
        <v>421</v>
      </c>
      <c r="C30" s="1" t="s">
        <v>422</v>
      </c>
      <c r="D30" s="1" t="s">
        <v>307</v>
      </c>
      <c r="E30" s="2">
        <v>44089</v>
      </c>
      <c r="F30" s="2">
        <v>44089</v>
      </c>
      <c r="G30" s="2">
        <v>44211</v>
      </c>
      <c r="H30" s="2">
        <v>44211</v>
      </c>
      <c r="K30" s="1" t="s">
        <v>423</v>
      </c>
      <c r="L30" s="1" t="s">
        <v>424</v>
      </c>
      <c r="M30" s="4">
        <v>9360</v>
      </c>
      <c r="N30" s="4">
        <v>9360</v>
      </c>
      <c r="O30" s="1" t="s">
        <v>309</v>
      </c>
      <c r="Q30" s="1" t="e">
        <f>VLOOKUP(A30,'TESTE 1'!A:A,1,0)</f>
        <v>#N/A</v>
      </c>
    </row>
    <row r="31" spans="1:17" ht="15.75" customHeight="1" x14ac:dyDescent="0.25">
      <c r="A31" s="1" t="s">
        <v>65</v>
      </c>
      <c r="B31" s="1" t="s">
        <v>425</v>
      </c>
      <c r="C31" s="1" t="s">
        <v>426</v>
      </c>
      <c r="D31" s="1" t="s">
        <v>307</v>
      </c>
      <c r="E31" s="2">
        <v>44127</v>
      </c>
      <c r="F31" s="2">
        <v>44127</v>
      </c>
      <c r="G31" s="2">
        <v>44492</v>
      </c>
      <c r="H31" s="2">
        <v>44492</v>
      </c>
      <c r="K31" s="1" t="s">
        <v>427</v>
      </c>
      <c r="L31" s="1" t="s">
        <v>428</v>
      </c>
      <c r="M31" s="4">
        <v>12538.8</v>
      </c>
      <c r="N31" s="4">
        <v>12538.8</v>
      </c>
      <c r="O31" s="1" t="s">
        <v>314</v>
      </c>
      <c r="P31" s="1" t="s">
        <v>429</v>
      </c>
      <c r="Q31" s="1" t="str">
        <f>VLOOKUP(A31,'TESTE 1'!A:A,1,0)</f>
        <v>20CT0078</v>
      </c>
    </row>
    <row r="32" spans="1:17" ht="15.75" customHeight="1" x14ac:dyDescent="0.25">
      <c r="A32" s="1" t="s">
        <v>430</v>
      </c>
      <c r="B32" s="1" t="s">
        <v>431</v>
      </c>
      <c r="C32" s="1" t="s">
        <v>432</v>
      </c>
      <c r="D32" s="1" t="s">
        <v>307</v>
      </c>
      <c r="E32" s="2">
        <v>43403</v>
      </c>
      <c r="F32" s="2">
        <v>43403</v>
      </c>
      <c r="G32" s="2">
        <v>45229</v>
      </c>
      <c r="H32" s="2">
        <v>45229</v>
      </c>
      <c r="K32" s="1" t="s">
        <v>433</v>
      </c>
      <c r="L32" s="1">
        <v>12197092018</v>
      </c>
      <c r="M32" s="4">
        <v>371880</v>
      </c>
      <c r="N32" s="4">
        <v>371880</v>
      </c>
      <c r="O32" s="1" t="s">
        <v>309</v>
      </c>
      <c r="Q32" s="1" t="e">
        <f>VLOOKUP(A32,'TESTE 1'!A:A,1,0)</f>
        <v>#N/A</v>
      </c>
    </row>
    <row r="33" spans="1:17" ht="15.75" customHeight="1" x14ac:dyDescent="0.25">
      <c r="A33" s="1" t="s">
        <v>267</v>
      </c>
      <c r="B33" s="1" t="s">
        <v>434</v>
      </c>
      <c r="C33" s="1" t="s">
        <v>435</v>
      </c>
      <c r="D33" s="1" t="s">
        <v>307</v>
      </c>
      <c r="E33" s="2">
        <v>44047</v>
      </c>
      <c r="F33" s="2">
        <v>44050</v>
      </c>
      <c r="G33" s="2">
        <v>44415</v>
      </c>
      <c r="H33" s="2">
        <v>44415</v>
      </c>
      <c r="K33" s="1" t="s">
        <v>436</v>
      </c>
      <c r="L33" s="1" t="s">
        <v>437</v>
      </c>
      <c r="M33" s="4">
        <v>64019.73</v>
      </c>
      <c r="N33" s="4">
        <v>64019.73</v>
      </c>
      <c r="O33" s="1" t="s">
        <v>314</v>
      </c>
      <c r="P33" s="1" t="s">
        <v>438</v>
      </c>
      <c r="Q33" s="1" t="str">
        <f>VLOOKUP(A33,'TESTE 1'!A:A,1,0)</f>
        <v>20CT0028</v>
      </c>
    </row>
    <row r="34" spans="1:17" ht="15.75" customHeight="1" x14ac:dyDescent="0.25">
      <c r="A34" s="1" t="s">
        <v>439</v>
      </c>
      <c r="B34" s="1" t="s">
        <v>434</v>
      </c>
      <c r="C34" s="1" t="s">
        <v>435</v>
      </c>
      <c r="D34" s="1" t="s">
        <v>307</v>
      </c>
      <c r="E34" s="2">
        <v>43976</v>
      </c>
      <c r="F34" s="2">
        <v>44013</v>
      </c>
      <c r="G34" s="2">
        <v>44197</v>
      </c>
      <c r="H34" s="2">
        <v>44197</v>
      </c>
      <c r="K34" s="1" t="s">
        <v>440</v>
      </c>
      <c r="L34" s="1" t="s">
        <v>441</v>
      </c>
      <c r="M34" s="4">
        <v>150811.81</v>
      </c>
      <c r="N34" s="4">
        <v>161229.65</v>
      </c>
      <c r="O34" s="1" t="s">
        <v>309</v>
      </c>
      <c r="P34" s="1" t="s">
        <v>442</v>
      </c>
      <c r="Q34" s="1" t="e">
        <f>VLOOKUP(A34,'TESTE 1'!A:A,1,0)</f>
        <v>#N/A</v>
      </c>
    </row>
    <row r="35" spans="1:17" ht="15.75" customHeight="1" x14ac:dyDescent="0.25">
      <c r="A35" s="1" t="s">
        <v>30</v>
      </c>
      <c r="B35" s="1" t="s">
        <v>443</v>
      </c>
      <c r="C35" s="1" t="s">
        <v>444</v>
      </c>
      <c r="D35" s="1" t="s">
        <v>307</v>
      </c>
      <c r="E35" s="2">
        <v>44109</v>
      </c>
      <c r="F35" s="2">
        <v>44109</v>
      </c>
      <c r="G35" s="2">
        <v>45935</v>
      </c>
      <c r="H35" s="2">
        <v>45935</v>
      </c>
      <c r="K35" s="1" t="s">
        <v>445</v>
      </c>
      <c r="L35" s="1" t="s">
        <v>446</v>
      </c>
      <c r="M35" s="4">
        <v>48000</v>
      </c>
      <c r="N35" s="4">
        <v>48000</v>
      </c>
      <c r="O35" s="1" t="s">
        <v>314</v>
      </c>
      <c r="Q35" s="1" t="str">
        <f>VLOOKUP(A35,'TESTE 1'!A:A,1,0)</f>
        <v>20CT0062</v>
      </c>
    </row>
    <row r="36" spans="1:17" ht="15.75" customHeight="1" x14ac:dyDescent="0.25">
      <c r="A36" s="1" t="s">
        <v>173</v>
      </c>
      <c r="B36" s="1" t="s">
        <v>447</v>
      </c>
      <c r="C36" s="1" t="s">
        <v>448</v>
      </c>
      <c r="D36" s="1" t="s">
        <v>307</v>
      </c>
      <c r="E36" s="2">
        <v>42614</v>
      </c>
      <c r="F36" s="2">
        <v>42619</v>
      </c>
      <c r="G36" s="2">
        <v>44445</v>
      </c>
      <c r="H36" s="2">
        <v>44445</v>
      </c>
      <c r="K36" s="1" t="s">
        <v>449</v>
      </c>
      <c r="L36" s="1">
        <v>18322016</v>
      </c>
      <c r="M36" s="4">
        <v>50448.6</v>
      </c>
      <c r="N36" s="4">
        <v>50448.6</v>
      </c>
      <c r="O36" s="1" t="s">
        <v>314</v>
      </c>
      <c r="P36" s="1" t="s">
        <v>450</v>
      </c>
      <c r="Q36" s="1" t="str">
        <f>VLOOKUP(A36,'TESTE 1'!A:A,1,0)</f>
        <v>16CT0054</v>
      </c>
    </row>
    <row r="37" spans="1:17" ht="15.75" customHeight="1" x14ac:dyDescent="0.25">
      <c r="A37" s="1" t="s">
        <v>451</v>
      </c>
      <c r="B37" s="1" t="s">
        <v>452</v>
      </c>
      <c r="C37" s="1" t="s">
        <v>453</v>
      </c>
      <c r="D37" s="1" t="s">
        <v>307</v>
      </c>
      <c r="E37" s="2">
        <v>43987</v>
      </c>
      <c r="F37" s="2">
        <v>44013</v>
      </c>
      <c r="G37" s="2">
        <v>44197</v>
      </c>
      <c r="H37" s="2">
        <v>44197</v>
      </c>
      <c r="K37" s="1" t="s">
        <v>454</v>
      </c>
      <c r="L37" s="1" t="s">
        <v>455</v>
      </c>
      <c r="M37" s="4">
        <v>125491.82</v>
      </c>
      <c r="N37" s="4">
        <v>130716.06</v>
      </c>
      <c r="O37" s="1" t="s">
        <v>314</v>
      </c>
      <c r="P37" s="1" t="s">
        <v>404</v>
      </c>
      <c r="Q37" s="1" t="e">
        <f>VLOOKUP(A37,'TESTE 1'!A:A,1,0)</f>
        <v>#N/A</v>
      </c>
    </row>
    <row r="38" spans="1:17" ht="15.75" customHeight="1" x14ac:dyDescent="0.25">
      <c r="A38" s="1" t="s">
        <v>170</v>
      </c>
      <c r="B38" s="1" t="s">
        <v>456</v>
      </c>
      <c r="C38" s="1" t="s">
        <v>457</v>
      </c>
      <c r="D38" s="1" t="s">
        <v>307</v>
      </c>
      <c r="E38" s="2">
        <v>42521</v>
      </c>
      <c r="F38" s="2">
        <v>42583</v>
      </c>
      <c r="G38" s="2">
        <v>44409</v>
      </c>
      <c r="H38" s="2">
        <v>44409</v>
      </c>
      <c r="K38" s="1" t="s">
        <v>458</v>
      </c>
      <c r="L38" s="1">
        <v>9272016</v>
      </c>
      <c r="M38" s="4">
        <v>78000</v>
      </c>
      <c r="N38" s="4">
        <v>78000</v>
      </c>
      <c r="O38" s="1" t="s">
        <v>314</v>
      </c>
      <c r="P38" s="1" t="s">
        <v>459</v>
      </c>
      <c r="Q38" s="1" t="str">
        <f>VLOOKUP(A38,'TESTE 1'!A:A,1,0)</f>
        <v>16CT0010</v>
      </c>
    </row>
    <row r="39" spans="1:17" ht="15.75" customHeight="1" x14ac:dyDescent="0.25">
      <c r="A39" s="1" t="s">
        <v>460</v>
      </c>
      <c r="B39" s="1" t="s">
        <v>461</v>
      </c>
      <c r="C39" s="1" t="s">
        <v>462</v>
      </c>
      <c r="D39" s="1" t="s">
        <v>307</v>
      </c>
      <c r="E39" s="2">
        <v>43707</v>
      </c>
      <c r="F39" s="2">
        <v>43812</v>
      </c>
      <c r="G39" s="2">
        <v>44178</v>
      </c>
      <c r="H39" s="2">
        <v>44178</v>
      </c>
      <c r="K39" s="1" t="s">
        <v>463</v>
      </c>
      <c r="L39" s="1">
        <v>1062562019</v>
      </c>
      <c r="M39" s="4">
        <v>214900</v>
      </c>
      <c r="N39" s="4">
        <v>214900</v>
      </c>
      <c r="O39" s="1" t="s">
        <v>309</v>
      </c>
      <c r="P39" s="1" t="s">
        <v>464</v>
      </c>
      <c r="Q39" s="1" t="e">
        <f>VLOOKUP(A39,'TESTE 1'!A:A,1,0)</f>
        <v>#N/A</v>
      </c>
    </row>
    <row r="40" spans="1:17" ht="15.75" customHeight="1" x14ac:dyDescent="0.25">
      <c r="A40" s="1" t="s">
        <v>116</v>
      </c>
      <c r="B40" s="1" t="s">
        <v>465</v>
      </c>
      <c r="C40" s="1" t="s">
        <v>466</v>
      </c>
      <c r="D40" s="1" t="s">
        <v>307</v>
      </c>
      <c r="E40" s="2">
        <v>42359</v>
      </c>
      <c r="F40" s="2">
        <v>42359</v>
      </c>
      <c r="G40" s="2">
        <v>44186</v>
      </c>
      <c r="H40" s="2">
        <v>44186</v>
      </c>
      <c r="K40" s="1" t="s">
        <v>467</v>
      </c>
      <c r="L40" s="1">
        <v>27562015</v>
      </c>
      <c r="M40" s="4">
        <v>64569.599999999999</v>
      </c>
      <c r="N40" s="4">
        <v>71467.47</v>
      </c>
      <c r="O40" s="1" t="s">
        <v>314</v>
      </c>
      <c r="P40" s="1" t="s">
        <v>468</v>
      </c>
      <c r="Q40" s="1" t="str">
        <f>VLOOKUP(A40,'TESTE 1'!A:A,1,0)</f>
        <v>15CT0038</v>
      </c>
    </row>
    <row r="41" spans="1:17" ht="15.75" customHeight="1" x14ac:dyDescent="0.25">
      <c r="A41" s="1" t="s">
        <v>469</v>
      </c>
      <c r="B41" s="1" t="s">
        <v>470</v>
      </c>
      <c r="C41" s="1" t="s">
        <v>471</v>
      </c>
      <c r="D41" s="1" t="s">
        <v>307</v>
      </c>
      <c r="E41" s="2">
        <v>43200</v>
      </c>
      <c r="F41" s="2">
        <v>43200</v>
      </c>
      <c r="G41" s="2">
        <v>45026</v>
      </c>
      <c r="H41" s="2">
        <v>45026</v>
      </c>
      <c r="K41" s="1" t="s">
        <v>472</v>
      </c>
      <c r="L41" s="1">
        <v>4342018</v>
      </c>
      <c r="M41" s="4">
        <v>341400</v>
      </c>
      <c r="N41" s="4">
        <v>341400</v>
      </c>
      <c r="O41" s="1" t="s">
        <v>309</v>
      </c>
      <c r="Q41" s="1" t="e">
        <f>VLOOKUP(A41,'TESTE 1'!A:A,1,0)</f>
        <v>#N/A</v>
      </c>
    </row>
    <row r="42" spans="1:17" ht="15.75" customHeight="1" x14ac:dyDescent="0.25">
      <c r="A42" s="1" t="s">
        <v>473</v>
      </c>
      <c r="B42" s="1" t="s">
        <v>474</v>
      </c>
      <c r="C42" s="1" t="s">
        <v>475</v>
      </c>
      <c r="D42" s="1" t="s">
        <v>307</v>
      </c>
      <c r="E42" s="2">
        <v>44111</v>
      </c>
      <c r="F42" s="2">
        <v>44112</v>
      </c>
      <c r="G42" s="2">
        <v>44477</v>
      </c>
      <c r="H42" s="2">
        <v>44477</v>
      </c>
      <c r="K42" s="1" t="s">
        <v>476</v>
      </c>
      <c r="L42" s="1" t="s">
        <v>477</v>
      </c>
      <c r="M42" s="4">
        <v>10350</v>
      </c>
      <c r="N42" s="4">
        <v>10350</v>
      </c>
      <c r="O42" s="1" t="s">
        <v>309</v>
      </c>
      <c r="Q42" s="1" t="e">
        <f>VLOOKUP(A42,'TESTE 1'!A:A,1,0)</f>
        <v>#N/A</v>
      </c>
    </row>
    <row r="43" spans="1:17" ht="15.75" customHeight="1" x14ac:dyDescent="0.25">
      <c r="A43" s="1" t="s">
        <v>478</v>
      </c>
      <c r="B43" s="1" t="s">
        <v>479</v>
      </c>
      <c r="C43" s="1" t="s">
        <v>480</v>
      </c>
      <c r="D43" s="1" t="s">
        <v>307</v>
      </c>
      <c r="E43" s="2">
        <v>42592</v>
      </c>
      <c r="F43" s="2">
        <v>42592</v>
      </c>
      <c r="G43" s="2">
        <v>44418</v>
      </c>
      <c r="H43" s="2">
        <v>44418</v>
      </c>
      <c r="K43" s="1" t="s">
        <v>481</v>
      </c>
      <c r="L43" s="1">
        <v>17942016</v>
      </c>
      <c r="M43" s="4">
        <v>79606.8</v>
      </c>
      <c r="N43" s="4">
        <v>87099.04</v>
      </c>
      <c r="O43" s="1" t="s">
        <v>314</v>
      </c>
      <c r="Q43" s="1" t="e">
        <f>VLOOKUP(A43,'TESTE 1'!A:A,1,0)</f>
        <v>#N/A</v>
      </c>
    </row>
    <row r="44" spans="1:17" ht="15.75" customHeight="1" x14ac:dyDescent="0.25">
      <c r="A44" s="1" t="s">
        <v>179</v>
      </c>
      <c r="B44" s="1" t="s">
        <v>482</v>
      </c>
      <c r="C44" s="1" t="s">
        <v>483</v>
      </c>
      <c r="D44" s="1" t="s">
        <v>307</v>
      </c>
      <c r="E44" s="2">
        <v>42873</v>
      </c>
      <c r="F44" s="2">
        <v>42877</v>
      </c>
      <c r="G44" s="2">
        <v>44703</v>
      </c>
      <c r="H44" s="2">
        <v>44703</v>
      </c>
      <c r="K44" s="1" t="s">
        <v>484</v>
      </c>
      <c r="L44" s="1">
        <v>5912017</v>
      </c>
      <c r="M44" s="4">
        <v>71520</v>
      </c>
      <c r="N44" s="4">
        <v>74760.789999999994</v>
      </c>
      <c r="O44" s="1" t="s">
        <v>314</v>
      </c>
      <c r="P44" s="1" t="s">
        <v>485</v>
      </c>
      <c r="Q44" s="1" t="str">
        <f>VLOOKUP(A44,'TESTE 1'!A:A,1,0)</f>
        <v>17CT0018</v>
      </c>
    </row>
    <row r="45" spans="1:17" ht="15.75" customHeight="1" x14ac:dyDescent="0.25">
      <c r="A45" s="1" t="s">
        <v>199</v>
      </c>
      <c r="B45" s="1" t="s">
        <v>486</v>
      </c>
      <c r="C45" s="1" t="s">
        <v>487</v>
      </c>
      <c r="D45" s="1" t="s">
        <v>307</v>
      </c>
      <c r="E45" s="2">
        <v>43116</v>
      </c>
      <c r="F45" s="2">
        <v>43118</v>
      </c>
      <c r="G45" s="2">
        <v>44944</v>
      </c>
      <c r="H45" s="2">
        <v>44944</v>
      </c>
      <c r="K45" s="1" t="s">
        <v>488</v>
      </c>
      <c r="L45" s="1">
        <v>25482017</v>
      </c>
      <c r="M45" s="4">
        <v>66000</v>
      </c>
      <c r="N45" s="4">
        <v>68127.520000000004</v>
      </c>
      <c r="O45" s="1" t="s">
        <v>314</v>
      </c>
      <c r="P45" s="1" t="s">
        <v>489</v>
      </c>
      <c r="Q45" s="1" t="str">
        <f>VLOOKUP(A45,'TESTE 1'!A:A,1,0)</f>
        <v>18CT0001</v>
      </c>
    </row>
    <row r="46" spans="1:17" ht="15.75" customHeight="1" x14ac:dyDescent="0.25">
      <c r="A46" s="1" t="s">
        <v>185</v>
      </c>
      <c r="B46" s="1" t="s">
        <v>490</v>
      </c>
      <c r="C46" s="1" t="s">
        <v>491</v>
      </c>
      <c r="D46" s="1" t="s">
        <v>307</v>
      </c>
      <c r="E46" s="2">
        <v>42940</v>
      </c>
      <c r="F46" s="2">
        <v>42969</v>
      </c>
      <c r="G46" s="2">
        <v>44795</v>
      </c>
      <c r="H46" s="2">
        <v>44795</v>
      </c>
      <c r="K46" s="1" t="s">
        <v>492</v>
      </c>
      <c r="L46" s="1">
        <v>13642017</v>
      </c>
      <c r="M46" s="4">
        <v>68728.2</v>
      </c>
      <c r="N46" s="4">
        <v>68728.2</v>
      </c>
      <c r="O46" s="1" t="s">
        <v>314</v>
      </c>
      <c r="P46" s="1" t="s">
        <v>493</v>
      </c>
      <c r="Q46" s="1" t="str">
        <f>VLOOKUP(A46,'TESTE 1'!A:A,1,0)</f>
        <v>17CT0028</v>
      </c>
    </row>
    <row r="47" spans="1:17" ht="15.75" customHeight="1" x14ac:dyDescent="0.25">
      <c r="A47" s="1" t="s">
        <v>182</v>
      </c>
      <c r="B47" s="1" t="s">
        <v>494</v>
      </c>
      <c r="C47" s="1" t="s">
        <v>495</v>
      </c>
      <c r="D47" s="1" t="s">
        <v>307</v>
      </c>
      <c r="E47" s="2">
        <v>42927</v>
      </c>
      <c r="F47" s="2">
        <v>42945</v>
      </c>
      <c r="G47" s="2">
        <v>44771</v>
      </c>
      <c r="H47" s="2">
        <v>44771</v>
      </c>
      <c r="K47" s="1" t="s">
        <v>496</v>
      </c>
      <c r="L47" s="1">
        <v>11272017</v>
      </c>
      <c r="M47" s="4">
        <v>56220</v>
      </c>
      <c r="N47" s="4">
        <v>56220</v>
      </c>
      <c r="O47" s="1" t="s">
        <v>314</v>
      </c>
      <c r="P47" s="1" t="s">
        <v>497</v>
      </c>
      <c r="Q47" s="1" t="str">
        <f>VLOOKUP(A47,'TESTE 1'!A:A,1,0)</f>
        <v>17CT0022</v>
      </c>
    </row>
    <row r="48" spans="1:17" ht="15.75" customHeight="1" x14ac:dyDescent="0.25">
      <c r="A48" s="1" t="s">
        <v>80</v>
      </c>
      <c r="B48" s="1" t="s">
        <v>498</v>
      </c>
      <c r="C48" s="1" t="s">
        <v>499</v>
      </c>
      <c r="D48" s="1" t="s">
        <v>307</v>
      </c>
      <c r="E48" s="2">
        <v>42285</v>
      </c>
      <c r="F48" s="2">
        <v>42285</v>
      </c>
      <c r="G48" s="2">
        <v>44112</v>
      </c>
      <c r="H48" s="2">
        <v>45938</v>
      </c>
      <c r="K48" s="1" t="s">
        <v>500</v>
      </c>
      <c r="L48" s="1" t="s">
        <v>501</v>
      </c>
      <c r="M48" s="4">
        <v>65160</v>
      </c>
      <c r="N48" s="4">
        <v>69413.399999999994</v>
      </c>
      <c r="O48" s="1" t="s">
        <v>309</v>
      </c>
      <c r="P48" s="1" t="s">
        <v>502</v>
      </c>
      <c r="Q48" s="1" t="str">
        <f>VLOOKUP(A48,'TESTE 1'!A:A,1,0)</f>
        <v>15CT0030</v>
      </c>
    </row>
    <row r="49" spans="1:17" ht="15.75" customHeight="1" x14ac:dyDescent="0.25">
      <c r="A49" s="1" t="s">
        <v>222</v>
      </c>
      <c r="B49" s="1" t="s">
        <v>503</v>
      </c>
      <c r="C49" s="1" t="s">
        <v>504</v>
      </c>
      <c r="D49" s="1" t="s">
        <v>307</v>
      </c>
      <c r="E49" s="2">
        <v>43321</v>
      </c>
      <c r="F49" s="2">
        <v>43310</v>
      </c>
      <c r="G49" s="2">
        <v>45136</v>
      </c>
      <c r="H49" s="2">
        <v>45136</v>
      </c>
      <c r="K49" s="1" t="s">
        <v>505</v>
      </c>
      <c r="L49" s="1">
        <v>5089262018</v>
      </c>
      <c r="M49" s="4">
        <v>95757.6</v>
      </c>
      <c r="N49" s="4">
        <v>95757.6</v>
      </c>
      <c r="O49" s="1" t="s">
        <v>314</v>
      </c>
      <c r="P49" s="1" t="s">
        <v>506</v>
      </c>
      <c r="Q49" s="1" t="str">
        <f>VLOOKUP(A49,'TESTE 1'!A:A,1,0)</f>
        <v>18CT0036</v>
      </c>
    </row>
    <row r="50" spans="1:17" ht="15.75" customHeight="1" x14ac:dyDescent="0.25">
      <c r="A50" s="1" t="s">
        <v>507</v>
      </c>
      <c r="B50" s="1" t="s">
        <v>508</v>
      </c>
      <c r="C50" s="1" t="s">
        <v>509</v>
      </c>
      <c r="D50" s="1" t="s">
        <v>307</v>
      </c>
      <c r="E50" s="2">
        <v>43690</v>
      </c>
      <c r="F50" s="2">
        <v>43691</v>
      </c>
      <c r="G50" s="2">
        <v>44241</v>
      </c>
      <c r="H50" s="2">
        <v>44584</v>
      </c>
      <c r="I50" s="2">
        <v>44035</v>
      </c>
      <c r="K50" s="1" t="s">
        <v>510</v>
      </c>
      <c r="L50" s="1">
        <v>13259842019</v>
      </c>
      <c r="M50" s="4">
        <v>62700</v>
      </c>
      <c r="N50" s="4">
        <v>62700</v>
      </c>
      <c r="O50" s="1" t="s">
        <v>309</v>
      </c>
      <c r="P50" s="1" t="s">
        <v>511</v>
      </c>
      <c r="Q50" s="1" t="e">
        <f>VLOOKUP(A50,'TESTE 1'!A:A,1,0)</f>
        <v>#N/A</v>
      </c>
    </row>
    <row r="51" spans="1:17" ht="15.75" customHeight="1" x14ac:dyDescent="0.25">
      <c r="A51" s="1" t="s">
        <v>512</v>
      </c>
      <c r="B51" s="1" t="s">
        <v>513</v>
      </c>
      <c r="C51" s="1" t="s">
        <v>514</v>
      </c>
      <c r="D51" s="1" t="s">
        <v>307</v>
      </c>
      <c r="E51" s="2">
        <v>43845</v>
      </c>
      <c r="F51" s="2">
        <v>43845</v>
      </c>
      <c r="G51" s="2">
        <v>44211</v>
      </c>
      <c r="H51" s="2">
        <v>44211</v>
      </c>
      <c r="K51" s="1" t="s">
        <v>515</v>
      </c>
      <c r="L51" s="1">
        <v>6150822019</v>
      </c>
      <c r="M51" s="4">
        <v>1920</v>
      </c>
      <c r="N51" s="4">
        <v>1920</v>
      </c>
      <c r="O51" s="1" t="s">
        <v>309</v>
      </c>
      <c r="P51" s="1" t="s">
        <v>516</v>
      </c>
      <c r="Q51" s="1" t="e">
        <f>VLOOKUP(A51,'TESTE 1'!A:A,1,0)</f>
        <v>#N/A</v>
      </c>
    </row>
    <row r="52" spans="1:17" ht="15.75" customHeight="1" x14ac:dyDescent="0.25">
      <c r="A52" s="1" t="s">
        <v>202</v>
      </c>
      <c r="B52" s="1" t="s">
        <v>517</v>
      </c>
      <c r="C52" s="1" t="s">
        <v>518</v>
      </c>
      <c r="D52" s="1" t="s">
        <v>307</v>
      </c>
      <c r="E52" s="2">
        <v>43131</v>
      </c>
      <c r="F52" s="2">
        <v>43136</v>
      </c>
      <c r="G52" s="2">
        <v>44962</v>
      </c>
      <c r="H52" s="2">
        <v>44962</v>
      </c>
      <c r="K52" s="1" t="s">
        <v>519</v>
      </c>
      <c r="L52" s="1">
        <v>712018</v>
      </c>
      <c r="M52" s="4">
        <v>90000</v>
      </c>
      <c r="N52" s="4">
        <v>90000</v>
      </c>
      <c r="O52" s="1" t="s">
        <v>314</v>
      </c>
      <c r="P52" s="1" t="s">
        <v>520</v>
      </c>
      <c r="Q52" s="1" t="str">
        <f>VLOOKUP(A52,'TESTE 1'!A:A,1,0)</f>
        <v>18CT0002</v>
      </c>
    </row>
    <row r="53" spans="1:17" ht="15.75" customHeight="1" x14ac:dyDescent="0.25">
      <c r="A53" s="1" t="s">
        <v>219</v>
      </c>
      <c r="B53" s="1" t="s">
        <v>521</v>
      </c>
      <c r="C53" s="1" t="s">
        <v>522</v>
      </c>
      <c r="D53" s="1" t="s">
        <v>307</v>
      </c>
      <c r="E53" s="2">
        <v>43285</v>
      </c>
      <c r="F53" s="2">
        <v>43305</v>
      </c>
      <c r="G53" s="2">
        <v>45131</v>
      </c>
      <c r="H53" s="2">
        <v>45131</v>
      </c>
      <c r="K53" s="1" t="s">
        <v>523</v>
      </c>
      <c r="L53" s="1" t="s">
        <v>524</v>
      </c>
      <c r="M53" s="4">
        <v>77217</v>
      </c>
      <c r="N53" s="4">
        <v>77217</v>
      </c>
      <c r="O53" s="1" t="s">
        <v>314</v>
      </c>
      <c r="P53" s="1" t="s">
        <v>525</v>
      </c>
      <c r="Q53" s="1" t="str">
        <f>VLOOKUP(A53,'TESTE 1'!A:A,1,0)</f>
        <v>18CT0029</v>
      </c>
    </row>
    <row r="54" spans="1:17" ht="15.75" customHeight="1" x14ac:dyDescent="0.25">
      <c r="A54" s="1" t="s">
        <v>526</v>
      </c>
      <c r="B54" s="1" t="s">
        <v>527</v>
      </c>
      <c r="C54" s="1" t="s">
        <v>528</v>
      </c>
      <c r="D54" s="1" t="s">
        <v>307</v>
      </c>
      <c r="E54" s="2">
        <v>44088</v>
      </c>
      <c r="F54" s="2">
        <v>44088</v>
      </c>
      <c r="G54" s="2">
        <v>44210</v>
      </c>
      <c r="H54" s="2">
        <v>44210</v>
      </c>
      <c r="K54" s="1" t="s">
        <v>529</v>
      </c>
      <c r="L54" s="1" t="s">
        <v>530</v>
      </c>
      <c r="M54" s="4">
        <v>6720</v>
      </c>
      <c r="N54" s="4">
        <v>6720</v>
      </c>
      <c r="O54" s="1" t="s">
        <v>309</v>
      </c>
      <c r="Q54" s="1" t="e">
        <f>VLOOKUP(A54,'TESTE 1'!A:A,1,0)</f>
        <v>#N/A</v>
      </c>
    </row>
    <row r="55" spans="1:17" ht="15.75" customHeight="1" x14ac:dyDescent="0.25">
      <c r="A55" s="1" t="s">
        <v>531</v>
      </c>
      <c r="B55" s="1" t="s">
        <v>527</v>
      </c>
      <c r="C55" s="1" t="s">
        <v>528</v>
      </c>
      <c r="D55" s="1" t="s">
        <v>307</v>
      </c>
      <c r="E55" s="2">
        <v>44088</v>
      </c>
      <c r="F55" s="2">
        <v>44088</v>
      </c>
      <c r="G55" s="2">
        <v>44210</v>
      </c>
      <c r="H55" s="2">
        <v>44210</v>
      </c>
      <c r="K55" s="1" t="s">
        <v>532</v>
      </c>
      <c r="L55" s="1" t="s">
        <v>533</v>
      </c>
      <c r="M55" s="4">
        <v>4096</v>
      </c>
      <c r="N55" s="4">
        <v>4096</v>
      </c>
      <c r="O55" s="1" t="s">
        <v>309</v>
      </c>
      <c r="Q55" s="1" t="e">
        <f>VLOOKUP(A55,'TESTE 1'!A:A,1,0)</f>
        <v>#N/A</v>
      </c>
    </row>
    <row r="56" spans="1:17" ht="15.75" customHeight="1" x14ac:dyDescent="0.25">
      <c r="A56" s="1" t="s">
        <v>534</v>
      </c>
      <c r="B56" s="1" t="s">
        <v>527</v>
      </c>
      <c r="C56" s="1" t="s">
        <v>528</v>
      </c>
      <c r="D56" s="1" t="s">
        <v>307</v>
      </c>
      <c r="E56" s="2">
        <v>44078</v>
      </c>
      <c r="F56" s="2">
        <v>44078</v>
      </c>
      <c r="G56" s="2">
        <v>44200</v>
      </c>
      <c r="H56" s="2">
        <v>44200</v>
      </c>
      <c r="K56" s="1" t="s">
        <v>535</v>
      </c>
      <c r="L56" s="1" t="s">
        <v>536</v>
      </c>
      <c r="M56" s="4">
        <v>18900</v>
      </c>
      <c r="N56" s="4">
        <v>18900</v>
      </c>
      <c r="O56" s="1" t="s">
        <v>309</v>
      </c>
      <c r="Q56" s="1" t="e">
        <f>VLOOKUP(A56,'TESTE 1'!A:A,1,0)</f>
        <v>#N/A</v>
      </c>
    </row>
    <row r="57" spans="1:17" ht="15.75" customHeight="1" x14ac:dyDescent="0.25">
      <c r="A57" s="1" t="s">
        <v>188</v>
      </c>
      <c r="B57" s="1" t="s">
        <v>537</v>
      </c>
      <c r="C57" s="1" t="s">
        <v>538</v>
      </c>
      <c r="D57" s="1" t="s">
        <v>307</v>
      </c>
      <c r="E57" s="2">
        <v>42998</v>
      </c>
      <c r="F57" s="2">
        <v>42984</v>
      </c>
      <c r="G57" s="2">
        <v>44810</v>
      </c>
      <c r="H57" s="2">
        <v>44810</v>
      </c>
      <c r="K57" s="1" t="s">
        <v>539</v>
      </c>
      <c r="L57" s="1">
        <v>18152017</v>
      </c>
      <c r="M57" s="4">
        <v>58569.599999999999</v>
      </c>
      <c r="N57" s="4">
        <v>58569.599999999999</v>
      </c>
      <c r="O57" s="1" t="s">
        <v>314</v>
      </c>
      <c r="P57" s="1" t="s">
        <v>540</v>
      </c>
      <c r="Q57" s="1" t="str">
        <f>VLOOKUP(A57,'TESTE 1'!A:A,1,0)</f>
        <v>17CT0038</v>
      </c>
    </row>
    <row r="58" spans="1:17" ht="15.75" customHeight="1" x14ac:dyDescent="0.25">
      <c r="A58" s="1" t="s">
        <v>264</v>
      </c>
      <c r="B58" s="1" t="s">
        <v>541</v>
      </c>
      <c r="C58" s="1" t="s">
        <v>542</v>
      </c>
      <c r="D58" s="1" t="s">
        <v>307</v>
      </c>
      <c r="E58" s="2">
        <v>44035</v>
      </c>
      <c r="F58" s="2">
        <v>44035</v>
      </c>
      <c r="G58" s="2">
        <v>45861</v>
      </c>
      <c r="H58" s="2">
        <v>45861</v>
      </c>
      <c r="K58" s="1" t="s">
        <v>543</v>
      </c>
      <c r="L58" s="1" t="s">
        <v>544</v>
      </c>
      <c r="M58" s="4">
        <v>99000</v>
      </c>
      <c r="N58" s="4">
        <v>99000</v>
      </c>
      <c r="O58" s="1" t="s">
        <v>314</v>
      </c>
      <c r="P58" s="1" t="s">
        <v>545</v>
      </c>
      <c r="Q58" s="1" t="str">
        <f>VLOOKUP(A58,'TESTE 1'!A:A,1,0)</f>
        <v>20CT0026</v>
      </c>
    </row>
    <row r="59" spans="1:17" ht="15.75" customHeight="1" x14ac:dyDescent="0.25">
      <c r="A59" s="1" t="s">
        <v>148</v>
      </c>
      <c r="B59" s="1" t="s">
        <v>546</v>
      </c>
      <c r="C59" s="1" t="s">
        <v>547</v>
      </c>
      <c r="D59" s="1" t="s">
        <v>307</v>
      </c>
      <c r="E59" s="2">
        <v>43941</v>
      </c>
      <c r="F59" s="2">
        <v>43950</v>
      </c>
      <c r="G59" s="2">
        <v>44315</v>
      </c>
      <c r="H59" s="2">
        <v>44315</v>
      </c>
      <c r="K59" s="1" t="s">
        <v>548</v>
      </c>
      <c r="L59" s="1" t="s">
        <v>549</v>
      </c>
      <c r="M59" s="4">
        <v>5800</v>
      </c>
      <c r="N59" s="4">
        <v>5800</v>
      </c>
      <c r="O59" s="1" t="s">
        <v>309</v>
      </c>
      <c r="P59" s="1" t="s">
        <v>349</v>
      </c>
      <c r="Q59" s="1" t="str">
        <f>VLOOKUP(A59,'TESTE 1'!A:A,1,0)</f>
        <v>20CT0012</v>
      </c>
    </row>
    <row r="60" spans="1:17" ht="15.75" customHeight="1" x14ac:dyDescent="0.25">
      <c r="A60" s="1" t="s">
        <v>176</v>
      </c>
      <c r="B60" s="1" t="s">
        <v>550</v>
      </c>
      <c r="C60" s="1" t="s">
        <v>551</v>
      </c>
      <c r="D60" s="1" t="s">
        <v>307</v>
      </c>
      <c r="E60" s="2">
        <v>42808</v>
      </c>
      <c r="F60" s="2">
        <v>42804</v>
      </c>
      <c r="G60" s="2">
        <v>43169</v>
      </c>
      <c r="H60" s="2">
        <v>44630</v>
      </c>
      <c r="K60" s="1" t="s">
        <v>552</v>
      </c>
      <c r="L60" s="1">
        <v>1562017</v>
      </c>
      <c r="M60" s="4">
        <v>13200</v>
      </c>
      <c r="N60" s="4">
        <v>63000</v>
      </c>
      <c r="O60" s="1" t="s">
        <v>314</v>
      </c>
      <c r="P60" s="1" t="s">
        <v>553</v>
      </c>
      <c r="Q60" s="1" t="str">
        <f>VLOOKUP(A60,'TESTE 1'!A:A,1,0)</f>
        <v>17CT0003</v>
      </c>
    </row>
    <row r="61" spans="1:17" ht="15.75" customHeight="1" x14ac:dyDescent="0.25">
      <c r="A61" s="1" t="s">
        <v>46</v>
      </c>
      <c r="B61" s="1" t="s">
        <v>554</v>
      </c>
      <c r="C61" s="1" t="s">
        <v>555</v>
      </c>
      <c r="D61" s="1" t="s">
        <v>307</v>
      </c>
      <c r="E61" s="2">
        <v>43334</v>
      </c>
      <c r="F61" s="2">
        <v>43346</v>
      </c>
      <c r="G61" s="2">
        <v>43711</v>
      </c>
      <c r="H61" s="2">
        <v>44442</v>
      </c>
      <c r="K61" s="1" t="s">
        <v>556</v>
      </c>
      <c r="L61" s="1">
        <v>2061502018</v>
      </c>
      <c r="M61" s="4">
        <v>266185.45</v>
      </c>
      <c r="N61" s="4">
        <v>557621.69999999995</v>
      </c>
      <c r="O61" s="1" t="s">
        <v>314</v>
      </c>
      <c r="P61" s="1" t="s">
        <v>557</v>
      </c>
      <c r="Q61" s="1" t="str">
        <f>VLOOKUP(A61,'TESTE 1'!A:A,1,0)</f>
        <v>18CT0049</v>
      </c>
    </row>
    <row r="62" spans="1:17" ht="15.75" customHeight="1" x14ac:dyDescent="0.25">
      <c r="A62" s="1" t="s">
        <v>558</v>
      </c>
      <c r="B62" s="1" t="s">
        <v>559</v>
      </c>
      <c r="C62" s="1" t="s">
        <v>560</v>
      </c>
      <c r="D62" s="1" t="s">
        <v>307</v>
      </c>
      <c r="E62" s="2">
        <v>44140</v>
      </c>
      <c r="F62" s="2">
        <v>44145</v>
      </c>
      <c r="G62" s="2">
        <v>44510</v>
      </c>
      <c r="H62" s="2">
        <v>44510</v>
      </c>
      <c r="K62" s="1" t="s">
        <v>561</v>
      </c>
      <c r="L62" s="1" t="s">
        <v>562</v>
      </c>
      <c r="M62" s="4">
        <v>44099.4</v>
      </c>
      <c r="N62" s="4">
        <v>44099.4</v>
      </c>
      <c r="O62" s="1" t="s">
        <v>314</v>
      </c>
      <c r="P62" s="1" t="s">
        <v>375</v>
      </c>
      <c r="Q62" s="1" t="e">
        <f>VLOOKUP(A62,'TESTE 1'!A:A,1,0)</f>
        <v>#N/A</v>
      </c>
    </row>
    <row r="63" spans="1:17" ht="15.75" customHeight="1" x14ac:dyDescent="0.25">
      <c r="A63" s="1" t="s">
        <v>53</v>
      </c>
      <c r="B63" s="1" t="s">
        <v>563</v>
      </c>
      <c r="C63" s="1" t="s">
        <v>564</v>
      </c>
      <c r="D63" s="1" t="s">
        <v>307</v>
      </c>
      <c r="E63" s="2">
        <v>43710</v>
      </c>
      <c r="F63" s="2">
        <v>43720</v>
      </c>
      <c r="G63" s="2">
        <v>44086</v>
      </c>
      <c r="H63" s="2">
        <v>44451</v>
      </c>
      <c r="K63" s="1" t="s">
        <v>565</v>
      </c>
      <c r="L63" s="1">
        <v>5972362019</v>
      </c>
      <c r="M63" s="4">
        <v>143040</v>
      </c>
      <c r="N63" s="4">
        <v>289436.61</v>
      </c>
      <c r="O63" s="1" t="s">
        <v>309</v>
      </c>
      <c r="P63" s="1" t="s">
        <v>566</v>
      </c>
      <c r="Q63" s="1" t="str">
        <f>VLOOKUP(A63,'TESTE 1'!A:A,1,0)</f>
        <v>19CT0032</v>
      </c>
    </row>
    <row r="64" spans="1:17" ht="15.75" customHeight="1" x14ac:dyDescent="0.25">
      <c r="A64" s="1" t="s">
        <v>567</v>
      </c>
      <c r="B64" s="1" t="s">
        <v>568</v>
      </c>
      <c r="C64" s="1" t="s">
        <v>569</v>
      </c>
      <c r="D64" s="1" t="s">
        <v>307</v>
      </c>
      <c r="E64" s="2">
        <v>44077</v>
      </c>
      <c r="F64" s="2">
        <v>44078</v>
      </c>
      <c r="G64" s="2">
        <v>44808</v>
      </c>
      <c r="H64" s="2">
        <v>44808</v>
      </c>
      <c r="J64" s="2">
        <v>44138</v>
      </c>
      <c r="K64" s="1" t="s">
        <v>570</v>
      </c>
      <c r="L64" s="1" t="s">
        <v>334</v>
      </c>
      <c r="M64" s="4">
        <v>16300</v>
      </c>
      <c r="N64" s="4">
        <v>16300</v>
      </c>
      <c r="O64" s="1" t="s">
        <v>309</v>
      </c>
      <c r="P64" s="1" t="s">
        <v>335</v>
      </c>
      <c r="Q64" s="1" t="e">
        <f>VLOOKUP(A64,'TESTE 1'!A:A,1,0)</f>
        <v>#N/A</v>
      </c>
    </row>
    <row r="65" spans="1:17" ht="15.75" customHeight="1" x14ac:dyDescent="0.25">
      <c r="A65" s="1" t="s">
        <v>24</v>
      </c>
      <c r="B65" s="1" t="s">
        <v>571</v>
      </c>
      <c r="C65" s="1" t="s">
        <v>572</v>
      </c>
      <c r="D65" s="1" t="s">
        <v>307</v>
      </c>
      <c r="E65" s="2">
        <v>42229</v>
      </c>
      <c r="F65" s="2">
        <v>42229</v>
      </c>
      <c r="G65" s="2">
        <v>44056</v>
      </c>
      <c r="H65" s="2">
        <v>45882</v>
      </c>
      <c r="K65" s="1" t="s">
        <v>573</v>
      </c>
      <c r="L65" s="1">
        <v>14072015</v>
      </c>
      <c r="M65" s="4">
        <v>47280</v>
      </c>
      <c r="N65" s="4">
        <v>110506.3</v>
      </c>
      <c r="O65" s="1" t="s">
        <v>314</v>
      </c>
      <c r="P65" s="1" t="s">
        <v>574</v>
      </c>
      <c r="Q65" s="1" t="str">
        <f>VLOOKUP(A65,'TESTE 1'!A:A,1,0)</f>
        <v>15CT0019</v>
      </c>
    </row>
    <row r="66" spans="1:17" ht="15.75" customHeight="1" x14ac:dyDescent="0.25">
      <c r="A66" s="1" t="s">
        <v>248</v>
      </c>
      <c r="B66" s="1" t="s">
        <v>575</v>
      </c>
      <c r="C66" s="1" t="s">
        <v>576</v>
      </c>
      <c r="D66" s="1" t="s">
        <v>307</v>
      </c>
      <c r="E66" s="2">
        <v>43955</v>
      </c>
      <c r="F66" s="2">
        <v>43949</v>
      </c>
      <c r="G66" s="2">
        <v>45775</v>
      </c>
      <c r="H66" s="2">
        <v>45775</v>
      </c>
      <c r="K66" s="1" t="s">
        <v>577</v>
      </c>
      <c r="L66" s="1">
        <v>18198732019</v>
      </c>
      <c r="M66" s="4">
        <v>63000</v>
      </c>
      <c r="N66" s="4">
        <v>63000</v>
      </c>
      <c r="O66" s="1" t="s">
        <v>309</v>
      </c>
      <c r="P66" s="1" t="s">
        <v>578</v>
      </c>
      <c r="Q66" s="1" t="str">
        <f>VLOOKUP(A66,'TESTE 1'!A:A,1,0)</f>
        <v>20CT0014</v>
      </c>
    </row>
    <row r="67" spans="1:17" ht="15.75" customHeight="1" x14ac:dyDescent="0.25">
      <c r="A67" s="1" t="s">
        <v>37</v>
      </c>
      <c r="B67" s="1" t="s">
        <v>579</v>
      </c>
      <c r="C67" s="1" t="s">
        <v>580</v>
      </c>
      <c r="D67" s="1" t="s">
        <v>307</v>
      </c>
      <c r="E67" s="2">
        <v>42220</v>
      </c>
      <c r="F67" s="2">
        <v>42235</v>
      </c>
      <c r="G67" s="2">
        <v>44062</v>
      </c>
      <c r="H67" s="2">
        <v>45888</v>
      </c>
      <c r="K67" s="1" t="s">
        <v>581</v>
      </c>
      <c r="L67" s="1">
        <v>7342015</v>
      </c>
      <c r="M67" s="4">
        <v>48000</v>
      </c>
      <c r="N67" s="4">
        <v>53644.04</v>
      </c>
      <c r="O67" s="1" t="s">
        <v>314</v>
      </c>
      <c r="P67" s="1" t="s">
        <v>502</v>
      </c>
      <c r="Q67" s="1" t="str">
        <f>VLOOKUP(A67,'TESTE 1'!A:A,1,0)</f>
        <v>15CT0024</v>
      </c>
    </row>
    <row r="68" spans="1:17" ht="15.75" customHeight="1" x14ac:dyDescent="0.25">
      <c r="A68" s="1" t="s">
        <v>125</v>
      </c>
      <c r="B68" s="1" t="s">
        <v>582</v>
      </c>
      <c r="C68" s="1" t="s">
        <v>583</v>
      </c>
      <c r="D68" s="1" t="s">
        <v>307</v>
      </c>
      <c r="E68" s="2">
        <v>43794</v>
      </c>
      <c r="F68" s="2">
        <v>43836</v>
      </c>
      <c r="G68" s="2">
        <v>44202</v>
      </c>
      <c r="H68" s="2">
        <v>44202</v>
      </c>
      <c r="K68" s="1" t="s">
        <v>584</v>
      </c>
      <c r="L68" s="1">
        <v>4203902019</v>
      </c>
      <c r="M68" s="4">
        <v>60000</v>
      </c>
      <c r="N68" s="4">
        <v>60000</v>
      </c>
      <c r="O68" s="1" t="s">
        <v>309</v>
      </c>
      <c r="P68" s="1" t="s">
        <v>349</v>
      </c>
      <c r="Q68" s="1" t="str">
        <f>VLOOKUP(A68,'TESTE 1'!A:A,1,0)</f>
        <v>19CT0061</v>
      </c>
    </row>
    <row r="69" spans="1:17" ht="15.75" customHeight="1" x14ac:dyDescent="0.25">
      <c r="A69" s="1" t="s">
        <v>283</v>
      </c>
      <c r="B69" s="1" t="s">
        <v>585</v>
      </c>
      <c r="C69" s="1" t="s">
        <v>586</v>
      </c>
      <c r="D69" s="1" t="s">
        <v>307</v>
      </c>
      <c r="E69" s="2">
        <v>44130</v>
      </c>
      <c r="F69" s="2">
        <v>44164</v>
      </c>
      <c r="G69" s="2">
        <v>44529</v>
      </c>
      <c r="H69" s="2">
        <v>44529</v>
      </c>
      <c r="K69" s="1" t="s">
        <v>587</v>
      </c>
      <c r="L69" s="1" t="s">
        <v>588</v>
      </c>
      <c r="M69" s="4">
        <v>33150</v>
      </c>
      <c r="N69" s="4">
        <v>33150</v>
      </c>
      <c r="O69" s="1" t="s">
        <v>314</v>
      </c>
      <c r="P69" s="1" t="s">
        <v>589</v>
      </c>
      <c r="Q69" s="1" t="str">
        <f>VLOOKUP(A69,'TESTE 1'!A:A,1,0)</f>
        <v>20CT0081</v>
      </c>
    </row>
    <row r="70" spans="1:17" ht="15.75" customHeight="1" x14ac:dyDescent="0.25">
      <c r="A70" s="1" t="s">
        <v>590</v>
      </c>
      <c r="B70" s="1" t="s">
        <v>585</v>
      </c>
      <c r="C70" s="1" t="s">
        <v>586</v>
      </c>
      <c r="D70" s="1" t="s">
        <v>307</v>
      </c>
      <c r="E70" s="2">
        <v>43795</v>
      </c>
      <c r="F70" s="2">
        <v>43797</v>
      </c>
      <c r="G70" s="2">
        <v>44163</v>
      </c>
      <c r="H70" s="2">
        <v>44163</v>
      </c>
      <c r="K70" s="1" t="s">
        <v>591</v>
      </c>
      <c r="L70" s="1">
        <v>9316252019</v>
      </c>
      <c r="M70" s="4">
        <v>28245.75</v>
      </c>
      <c r="N70" s="4">
        <v>28245.75</v>
      </c>
      <c r="O70" s="1" t="s">
        <v>309</v>
      </c>
      <c r="P70" s="1" t="s">
        <v>589</v>
      </c>
      <c r="Q70" s="1" t="e">
        <f>VLOOKUP(A70,'TESTE 1'!A:A,1,0)</f>
        <v>#N/A</v>
      </c>
    </row>
    <row r="71" spans="1:17" ht="15.75" customHeight="1" x14ac:dyDescent="0.25">
      <c r="A71" s="1" t="s">
        <v>150</v>
      </c>
      <c r="B71" s="1" t="s">
        <v>592</v>
      </c>
      <c r="C71" s="1" t="s">
        <v>593</v>
      </c>
      <c r="D71" s="1" t="s">
        <v>307</v>
      </c>
      <c r="E71" s="2">
        <v>43182</v>
      </c>
      <c r="F71" s="2">
        <v>43222</v>
      </c>
      <c r="G71" s="2">
        <v>43587</v>
      </c>
      <c r="H71" s="2">
        <v>44318</v>
      </c>
      <c r="K71" s="1" t="s">
        <v>594</v>
      </c>
      <c r="L71" s="1">
        <v>16742017</v>
      </c>
      <c r="M71" s="4">
        <v>290545.01</v>
      </c>
      <c r="N71" s="4">
        <v>905659.2</v>
      </c>
      <c r="O71" s="1" t="s">
        <v>314</v>
      </c>
      <c r="Q71" s="1" t="str">
        <f>VLOOKUP(A71,'TESTE 1'!A:A,1,0)</f>
        <v>18CT0007</v>
      </c>
    </row>
    <row r="72" spans="1:17" ht="15.75" customHeight="1" x14ac:dyDescent="0.25">
      <c r="A72" s="1" t="s">
        <v>595</v>
      </c>
      <c r="B72" s="1" t="s">
        <v>596</v>
      </c>
      <c r="C72" s="1" t="s">
        <v>597</v>
      </c>
      <c r="D72" s="1" t="s">
        <v>307</v>
      </c>
      <c r="E72" s="2">
        <v>43398</v>
      </c>
      <c r="F72" s="2">
        <v>43398</v>
      </c>
      <c r="G72" s="2">
        <v>44494</v>
      </c>
      <c r="H72" s="2">
        <v>44494</v>
      </c>
      <c r="K72" s="1" t="s">
        <v>598</v>
      </c>
      <c r="L72" s="1">
        <v>8855872018</v>
      </c>
      <c r="M72" s="4">
        <v>747000</v>
      </c>
      <c r="N72" s="4">
        <v>747000</v>
      </c>
      <c r="O72" s="1" t="s">
        <v>309</v>
      </c>
      <c r="Q72" s="1" t="e">
        <f>VLOOKUP(A72,'TESTE 1'!A:A,1,0)</f>
        <v>#N/A</v>
      </c>
    </row>
    <row r="73" spans="1:17" ht="15.75" customHeight="1" x14ac:dyDescent="0.25">
      <c r="A73" s="1" t="s">
        <v>599</v>
      </c>
      <c r="B73" s="1" t="s">
        <v>600</v>
      </c>
      <c r="C73" s="1" t="s">
        <v>601</v>
      </c>
      <c r="D73" s="1" t="s">
        <v>307</v>
      </c>
      <c r="E73" s="2">
        <v>43305</v>
      </c>
      <c r="F73" s="2">
        <v>43305</v>
      </c>
      <c r="G73" s="2">
        <v>44766</v>
      </c>
      <c r="H73" s="2">
        <v>44766</v>
      </c>
      <c r="K73" s="1" t="s">
        <v>602</v>
      </c>
      <c r="L73" s="1" t="s">
        <v>603</v>
      </c>
      <c r="M73" s="4">
        <v>41520</v>
      </c>
      <c r="N73" s="4">
        <v>41520</v>
      </c>
      <c r="O73" s="1" t="s">
        <v>309</v>
      </c>
      <c r="P73" s="1" t="s">
        <v>604</v>
      </c>
      <c r="Q73" s="1" t="e">
        <f>VLOOKUP(A73,'TESTE 1'!A:A,1,0)</f>
        <v>#N/A</v>
      </c>
    </row>
    <row r="74" spans="1:17" ht="15.75" customHeight="1" x14ac:dyDescent="0.25">
      <c r="A74" s="1" t="s">
        <v>96</v>
      </c>
      <c r="B74" s="1" t="s">
        <v>605</v>
      </c>
      <c r="C74" s="1" t="s">
        <v>606</v>
      </c>
      <c r="D74" s="1" t="s">
        <v>307</v>
      </c>
      <c r="E74" s="2">
        <v>42860</v>
      </c>
      <c r="F74" s="2">
        <v>42869</v>
      </c>
      <c r="G74" s="2">
        <v>43053</v>
      </c>
      <c r="H74" s="2">
        <v>44514</v>
      </c>
      <c r="K74" s="1" t="s">
        <v>607</v>
      </c>
      <c r="L74" s="1">
        <v>1062017</v>
      </c>
      <c r="M74" s="4">
        <v>74173.3</v>
      </c>
      <c r="N74" s="4">
        <v>711971.1</v>
      </c>
      <c r="O74" s="1" t="s">
        <v>314</v>
      </c>
      <c r="P74" s="1" t="s">
        <v>608</v>
      </c>
      <c r="Q74" s="1" t="str">
        <f>VLOOKUP(A74,'TESTE 1'!A:A,1,0)</f>
        <v>17CT0019</v>
      </c>
    </row>
    <row r="75" spans="1:17" ht="15.75" customHeight="1" x14ac:dyDescent="0.25">
      <c r="A75" s="1" t="s">
        <v>78</v>
      </c>
      <c r="B75" s="1" t="s">
        <v>609</v>
      </c>
      <c r="C75" s="1" t="s">
        <v>610</v>
      </c>
      <c r="D75" s="1" t="s">
        <v>307</v>
      </c>
      <c r="E75" s="2">
        <v>42991</v>
      </c>
      <c r="F75" s="2">
        <v>43013</v>
      </c>
      <c r="G75" s="2">
        <v>43378</v>
      </c>
      <c r="H75" s="2">
        <v>44474</v>
      </c>
      <c r="K75" s="1" t="s">
        <v>611</v>
      </c>
      <c r="L75" s="1">
        <v>13962017</v>
      </c>
      <c r="M75" s="4">
        <v>25448.400000000001</v>
      </c>
      <c r="N75" s="4">
        <v>76345.36</v>
      </c>
      <c r="O75" s="1" t="s">
        <v>314</v>
      </c>
      <c r="P75" s="1" t="s">
        <v>404</v>
      </c>
      <c r="Q75" s="1" t="str">
        <f>VLOOKUP(A75,'TESTE 1'!A:A,1,0)</f>
        <v>17CT0040</v>
      </c>
    </row>
    <row r="76" spans="1:17" ht="15.75" customHeight="1" x14ac:dyDescent="0.25">
      <c r="A76" s="1" t="s">
        <v>16</v>
      </c>
      <c r="B76" s="1" t="s">
        <v>609</v>
      </c>
      <c r="C76" s="1" t="s">
        <v>610</v>
      </c>
      <c r="D76" s="1" t="s">
        <v>307</v>
      </c>
      <c r="E76" s="2">
        <v>43649</v>
      </c>
      <c r="F76" s="2">
        <v>43656</v>
      </c>
      <c r="G76" s="2">
        <v>44022</v>
      </c>
      <c r="H76" s="2">
        <v>44387</v>
      </c>
      <c r="K76" s="1" t="s">
        <v>612</v>
      </c>
      <c r="L76" s="1">
        <v>2423182019</v>
      </c>
      <c r="M76" s="4">
        <v>18999.599999999999</v>
      </c>
      <c r="N76" s="4">
        <v>37999.199999999997</v>
      </c>
      <c r="O76" s="1" t="s">
        <v>309</v>
      </c>
      <c r="P76" s="1" t="s">
        <v>613</v>
      </c>
      <c r="Q76" s="1" t="str">
        <f>VLOOKUP(A76,'TESTE 1'!A:A,1,0)</f>
        <v>19CT0021</v>
      </c>
    </row>
    <row r="77" spans="1:17" ht="15.75" customHeight="1" x14ac:dyDescent="0.25">
      <c r="A77" s="1" t="s">
        <v>27</v>
      </c>
      <c r="B77" s="1" t="s">
        <v>614</v>
      </c>
      <c r="C77" s="1" t="s">
        <v>615</v>
      </c>
      <c r="D77" s="1" t="s">
        <v>307</v>
      </c>
      <c r="E77" s="2">
        <v>43224</v>
      </c>
      <c r="F77" s="2">
        <v>43234</v>
      </c>
      <c r="G77" s="2">
        <v>43965</v>
      </c>
      <c r="H77" s="2">
        <v>44330</v>
      </c>
      <c r="K77" s="1" t="s">
        <v>616</v>
      </c>
      <c r="L77" s="1">
        <v>27812017</v>
      </c>
      <c r="M77" s="4">
        <v>240000</v>
      </c>
      <c r="N77" s="4">
        <v>477760.79</v>
      </c>
      <c r="O77" s="1" t="s">
        <v>309</v>
      </c>
      <c r="P77" s="1" t="s">
        <v>617</v>
      </c>
      <c r="Q77" s="1" t="str">
        <f>VLOOKUP(A77,'TESTE 1'!A:A,1,0)</f>
        <v>18CT0014</v>
      </c>
    </row>
    <row r="78" spans="1:17" ht="15.75" customHeight="1" x14ac:dyDescent="0.25">
      <c r="A78" s="1" t="s">
        <v>618</v>
      </c>
      <c r="B78" s="1" t="s">
        <v>619</v>
      </c>
      <c r="C78" s="1" t="s">
        <v>620</v>
      </c>
      <c r="D78" s="1" t="s">
        <v>307</v>
      </c>
      <c r="E78" s="2">
        <v>42837</v>
      </c>
      <c r="F78" s="2">
        <v>42837</v>
      </c>
      <c r="G78" s="2">
        <v>44663</v>
      </c>
      <c r="H78" s="2">
        <v>44663</v>
      </c>
      <c r="K78" s="1" t="s">
        <v>621</v>
      </c>
      <c r="L78" s="1">
        <v>5892017</v>
      </c>
      <c r="M78" s="4">
        <v>48000</v>
      </c>
      <c r="N78" s="4">
        <v>48000</v>
      </c>
      <c r="O78" s="1" t="s">
        <v>314</v>
      </c>
      <c r="P78" s="1" t="s">
        <v>622</v>
      </c>
      <c r="Q78" s="1" t="e">
        <f>VLOOKUP(A78,'TESTE 1'!A:A,1,0)</f>
        <v>#N/A</v>
      </c>
    </row>
    <row r="79" spans="1:17" ht="15.75" customHeight="1" x14ac:dyDescent="0.25">
      <c r="A79" s="1" t="s">
        <v>57</v>
      </c>
      <c r="B79" s="1" t="s">
        <v>623</v>
      </c>
      <c r="C79" s="1" t="s">
        <v>624</v>
      </c>
      <c r="D79" s="1" t="s">
        <v>307</v>
      </c>
      <c r="E79" s="2">
        <v>42983</v>
      </c>
      <c r="F79" s="2">
        <v>42996</v>
      </c>
      <c r="G79" s="2">
        <v>43361</v>
      </c>
      <c r="H79" s="2">
        <v>44457</v>
      </c>
      <c r="K79" s="1" t="s">
        <v>625</v>
      </c>
      <c r="L79" s="1">
        <v>11902017</v>
      </c>
      <c r="M79" s="4">
        <v>48000</v>
      </c>
      <c r="N79" s="4">
        <v>120000</v>
      </c>
      <c r="O79" s="1" t="s">
        <v>314</v>
      </c>
      <c r="P79" s="1" t="s">
        <v>626</v>
      </c>
      <c r="Q79" s="1" t="str">
        <f>VLOOKUP(A79,'TESTE 1'!A:A,1,0)</f>
        <v>17CT0036</v>
      </c>
    </row>
    <row r="80" spans="1:17" ht="15.75" customHeight="1" x14ac:dyDescent="0.25">
      <c r="A80" s="1" t="s">
        <v>40</v>
      </c>
      <c r="B80" s="1" t="s">
        <v>627</v>
      </c>
      <c r="C80" s="1" t="s">
        <v>628</v>
      </c>
      <c r="D80" s="1" t="s">
        <v>307</v>
      </c>
      <c r="E80" s="2">
        <v>42587</v>
      </c>
      <c r="F80" s="2">
        <v>42604</v>
      </c>
      <c r="G80" s="2">
        <v>42969</v>
      </c>
      <c r="H80" s="2">
        <v>44430</v>
      </c>
      <c r="K80" s="1" t="s">
        <v>629</v>
      </c>
      <c r="L80" s="1" t="s">
        <v>630</v>
      </c>
      <c r="M80" s="4">
        <v>66176.53</v>
      </c>
      <c r="N80" s="4">
        <v>385013.73</v>
      </c>
      <c r="O80" s="1" t="s">
        <v>314</v>
      </c>
      <c r="P80" s="1" t="s">
        <v>631</v>
      </c>
      <c r="Q80" s="1" t="str">
        <f>VLOOKUP(A80,'TESTE 1'!A:A,1,0)</f>
        <v>16CT0045</v>
      </c>
    </row>
    <row r="81" spans="1:17" ht="15.75" customHeight="1" x14ac:dyDescent="0.25">
      <c r="A81" s="1" t="s">
        <v>108</v>
      </c>
      <c r="B81" s="1" t="s">
        <v>632</v>
      </c>
      <c r="C81" s="1" t="s">
        <v>633</v>
      </c>
      <c r="D81" s="1" t="s">
        <v>307</v>
      </c>
      <c r="E81" s="2">
        <v>43416</v>
      </c>
      <c r="F81" s="2">
        <v>43437</v>
      </c>
      <c r="G81" s="2">
        <v>43802</v>
      </c>
      <c r="H81" s="2">
        <v>44533</v>
      </c>
      <c r="K81" s="1" t="s">
        <v>634</v>
      </c>
      <c r="L81" s="1">
        <v>647172018</v>
      </c>
      <c r="M81" s="4">
        <v>964188.06</v>
      </c>
      <c r="N81" s="4">
        <v>2892564.18</v>
      </c>
      <c r="O81" s="1" t="s">
        <v>314</v>
      </c>
      <c r="P81" s="1" t="s">
        <v>635</v>
      </c>
      <c r="Q81" s="1" t="str">
        <f>VLOOKUP(A81,'TESTE 1'!A:A,1,0)</f>
        <v>18CT0084</v>
      </c>
    </row>
    <row r="82" spans="1:17" ht="15.75" customHeight="1" x14ac:dyDescent="0.25">
      <c r="A82" s="1" t="s">
        <v>89</v>
      </c>
      <c r="B82" s="1" t="s">
        <v>632</v>
      </c>
      <c r="C82" s="1" t="s">
        <v>633</v>
      </c>
      <c r="D82" s="1" t="s">
        <v>307</v>
      </c>
      <c r="E82" s="2">
        <v>43383</v>
      </c>
      <c r="F82" s="2">
        <v>43409</v>
      </c>
      <c r="G82" s="2">
        <v>43774</v>
      </c>
      <c r="H82" s="2">
        <v>44505</v>
      </c>
      <c r="K82" s="1" t="s">
        <v>636</v>
      </c>
      <c r="L82" s="1">
        <v>6292018</v>
      </c>
      <c r="M82" s="4">
        <v>518400</v>
      </c>
      <c r="N82" s="4">
        <v>668857.5</v>
      </c>
      <c r="O82" s="1" t="s">
        <v>314</v>
      </c>
      <c r="P82" s="1" t="s">
        <v>637</v>
      </c>
      <c r="Q82" s="1" t="str">
        <f>VLOOKUP(A82,'TESTE 1'!A:A,1,0)</f>
        <v>18CT0070</v>
      </c>
    </row>
    <row r="83" spans="1:17" ht="15.75" customHeight="1" x14ac:dyDescent="0.25">
      <c r="A83" s="1" t="s">
        <v>191</v>
      </c>
      <c r="B83" s="1" t="s">
        <v>638</v>
      </c>
      <c r="C83" s="1" t="s">
        <v>639</v>
      </c>
      <c r="D83" s="1" t="s">
        <v>307</v>
      </c>
      <c r="E83" s="2">
        <v>42989</v>
      </c>
      <c r="F83" s="2">
        <v>42993</v>
      </c>
      <c r="G83" s="2">
        <v>44819</v>
      </c>
      <c r="H83" s="2">
        <v>44819</v>
      </c>
      <c r="K83" s="1" t="s">
        <v>640</v>
      </c>
      <c r="L83" s="1">
        <v>17002017</v>
      </c>
      <c r="M83" s="4">
        <v>57000</v>
      </c>
      <c r="N83" s="4">
        <v>58892.38</v>
      </c>
      <c r="O83" s="1" t="s">
        <v>314</v>
      </c>
      <c r="P83" s="1" t="s">
        <v>641</v>
      </c>
      <c r="Q83" s="1" t="str">
        <f>VLOOKUP(A83,'TESTE 1'!A:A,1,0)</f>
        <v>17CT0034</v>
      </c>
    </row>
    <row r="84" spans="1:17" ht="15.75" customHeight="1" x14ac:dyDescent="0.25">
      <c r="A84" s="1" t="s">
        <v>155</v>
      </c>
      <c r="B84" s="1" t="s">
        <v>642</v>
      </c>
      <c r="C84" s="1" t="s">
        <v>643</v>
      </c>
      <c r="D84" s="1" t="s">
        <v>307</v>
      </c>
      <c r="E84" s="2">
        <v>43973</v>
      </c>
      <c r="F84" s="2">
        <v>43980</v>
      </c>
      <c r="G84" s="2">
        <v>44345</v>
      </c>
      <c r="H84" s="2">
        <v>44345</v>
      </c>
      <c r="K84" s="1" t="s">
        <v>644</v>
      </c>
      <c r="L84" s="1" t="s">
        <v>645</v>
      </c>
      <c r="M84" s="4">
        <v>8100</v>
      </c>
      <c r="N84" s="4">
        <v>8100</v>
      </c>
      <c r="O84" s="1" t="s">
        <v>314</v>
      </c>
      <c r="P84" s="1" t="s">
        <v>637</v>
      </c>
      <c r="Q84" s="1" t="str">
        <f>VLOOKUP(A84,'TESTE 1'!A:A,1,0)</f>
        <v>20CT0017</v>
      </c>
    </row>
    <row r="85" spans="1:17" ht="15.75" customHeight="1" x14ac:dyDescent="0.25">
      <c r="A85" s="1" t="s">
        <v>70</v>
      </c>
      <c r="B85" s="1" t="s">
        <v>646</v>
      </c>
      <c r="C85" s="1" t="s">
        <v>647</v>
      </c>
      <c r="D85" s="1" t="s">
        <v>307</v>
      </c>
      <c r="E85" s="2">
        <v>44083</v>
      </c>
      <c r="F85" s="2">
        <v>44134</v>
      </c>
      <c r="G85" s="2">
        <v>45229</v>
      </c>
      <c r="H85" s="2">
        <v>45229</v>
      </c>
      <c r="K85" s="1" t="s">
        <v>648</v>
      </c>
      <c r="L85" s="1" t="s">
        <v>649</v>
      </c>
      <c r="M85" s="4">
        <v>52650</v>
      </c>
      <c r="N85" s="4">
        <v>52650</v>
      </c>
      <c r="O85" s="1" t="s">
        <v>309</v>
      </c>
      <c r="P85" s="1" t="s">
        <v>650</v>
      </c>
      <c r="Q85" s="1" t="str">
        <f>VLOOKUP(A85,'TESTE 1'!A:A,1,0)</f>
        <v>20CT0047</v>
      </c>
    </row>
    <row r="86" spans="1:17" ht="15.75" customHeight="1" x14ac:dyDescent="0.25">
      <c r="A86" s="1" t="s">
        <v>651</v>
      </c>
      <c r="B86" s="1" t="s">
        <v>652</v>
      </c>
      <c r="C86" s="1" t="s">
        <v>653</v>
      </c>
      <c r="D86" s="1" t="s">
        <v>307</v>
      </c>
      <c r="E86" s="2">
        <v>44047</v>
      </c>
      <c r="F86" s="2">
        <v>44062</v>
      </c>
      <c r="G86" s="2">
        <v>44184</v>
      </c>
      <c r="H86" s="2">
        <v>44184</v>
      </c>
      <c r="K86" s="1" t="s">
        <v>654</v>
      </c>
      <c r="L86" s="1" t="s">
        <v>655</v>
      </c>
      <c r="M86" s="4">
        <v>28178.87</v>
      </c>
      <c r="N86" s="4">
        <v>28178.87</v>
      </c>
      <c r="O86" s="1" t="s">
        <v>309</v>
      </c>
      <c r="P86" s="1" t="s">
        <v>656</v>
      </c>
      <c r="Q86" s="1" t="e">
        <f>VLOOKUP(A86,'TESTE 1'!A:A,1,0)</f>
        <v>#N/A</v>
      </c>
    </row>
    <row r="87" spans="1:17" ht="15.75" customHeight="1" x14ac:dyDescent="0.25">
      <c r="A87" s="1" t="s">
        <v>236</v>
      </c>
      <c r="B87" s="1" t="s">
        <v>657</v>
      </c>
      <c r="C87" s="1" t="s">
        <v>658</v>
      </c>
      <c r="D87" s="1" t="s">
        <v>307</v>
      </c>
      <c r="E87" s="2">
        <v>43699</v>
      </c>
      <c r="F87" s="2">
        <v>43607</v>
      </c>
      <c r="G87" s="2">
        <v>45434</v>
      </c>
      <c r="H87" s="2">
        <v>45434</v>
      </c>
      <c r="K87" s="1" t="s">
        <v>659</v>
      </c>
      <c r="L87" s="1">
        <v>15910962018</v>
      </c>
      <c r="M87" s="4">
        <v>64569.599999999999</v>
      </c>
      <c r="N87" s="4">
        <v>64569.599999999999</v>
      </c>
      <c r="O87" s="1" t="s">
        <v>314</v>
      </c>
      <c r="P87" s="1" t="s">
        <v>660</v>
      </c>
      <c r="Q87" s="1" t="str">
        <f>VLOOKUP(A87,'TESTE 1'!A:A,1,0)</f>
        <v>19CT0016</v>
      </c>
    </row>
    <row r="88" spans="1:17" ht="15.75" customHeight="1" x14ac:dyDescent="0.25">
      <c r="A88" s="1" t="s">
        <v>131</v>
      </c>
      <c r="B88" s="1" t="s">
        <v>661</v>
      </c>
      <c r="C88" s="1" t="s">
        <v>662</v>
      </c>
      <c r="D88" s="1" t="s">
        <v>307</v>
      </c>
      <c r="E88" s="2">
        <v>42377</v>
      </c>
      <c r="F88" s="2">
        <v>42394</v>
      </c>
      <c r="G88" s="2">
        <v>42760</v>
      </c>
      <c r="H88" s="2">
        <v>44221</v>
      </c>
      <c r="K88" s="1" t="s">
        <v>663</v>
      </c>
      <c r="L88" s="1">
        <v>27522015</v>
      </c>
      <c r="M88" s="4">
        <v>211050.33</v>
      </c>
      <c r="N88" s="4">
        <v>1398618.08</v>
      </c>
      <c r="O88" s="1" t="s">
        <v>314</v>
      </c>
      <c r="P88" s="1" t="s">
        <v>404</v>
      </c>
      <c r="Q88" s="1" t="str">
        <f>VLOOKUP(A88,'TESTE 1'!A:A,1,0)</f>
        <v>16CT0001</v>
      </c>
    </row>
    <row r="89" spans="1:17" ht="15.75" customHeight="1" x14ac:dyDescent="0.25">
      <c r="A89" s="1" t="s">
        <v>664</v>
      </c>
      <c r="B89" s="1" t="s">
        <v>665</v>
      </c>
      <c r="C89" s="1" t="s">
        <v>666</v>
      </c>
      <c r="D89" s="1" t="s">
        <v>307</v>
      </c>
      <c r="E89" s="2">
        <v>43423</v>
      </c>
      <c r="F89" s="2">
        <v>43427</v>
      </c>
      <c r="G89" s="2">
        <v>44158</v>
      </c>
      <c r="H89" s="2">
        <v>44158</v>
      </c>
      <c r="K89" s="1" t="s">
        <v>667</v>
      </c>
      <c r="L89" s="1">
        <v>9056792018</v>
      </c>
      <c r="M89" s="4">
        <v>61145</v>
      </c>
      <c r="N89" s="4">
        <v>61145</v>
      </c>
      <c r="O89" s="1" t="s">
        <v>309</v>
      </c>
      <c r="P89" s="1" t="s">
        <v>668</v>
      </c>
      <c r="Q89" s="1" t="e">
        <f>VLOOKUP(A89,'TESTE 1'!A:A,1,0)</f>
        <v>#N/A</v>
      </c>
    </row>
    <row r="90" spans="1:17" ht="15.75" customHeight="1" x14ac:dyDescent="0.25">
      <c r="A90" s="1" t="s">
        <v>669</v>
      </c>
      <c r="B90" s="1" t="s">
        <v>665</v>
      </c>
      <c r="C90" s="1" t="s">
        <v>666</v>
      </c>
      <c r="D90" s="1" t="s">
        <v>307</v>
      </c>
      <c r="E90" s="2">
        <v>43474</v>
      </c>
      <c r="F90" s="2">
        <v>43474</v>
      </c>
      <c r="G90" s="2">
        <v>44205</v>
      </c>
      <c r="H90" s="2">
        <v>44205</v>
      </c>
      <c r="K90" s="1" t="s">
        <v>670</v>
      </c>
      <c r="L90" s="1">
        <v>9056792018</v>
      </c>
      <c r="M90" s="4">
        <v>12229</v>
      </c>
      <c r="N90" s="4">
        <v>12229</v>
      </c>
      <c r="O90" s="1" t="s">
        <v>309</v>
      </c>
      <c r="P90" s="1" t="s">
        <v>671</v>
      </c>
      <c r="Q90" s="1" t="e">
        <f>VLOOKUP(A90,'TESTE 1'!A:A,1,0)</f>
        <v>#N/A</v>
      </c>
    </row>
    <row r="91" spans="1:17" ht="15.75" customHeight="1" x14ac:dyDescent="0.25">
      <c r="A91" s="1" t="s">
        <v>164</v>
      </c>
      <c r="B91" s="1" t="s">
        <v>672</v>
      </c>
      <c r="C91" s="1" t="s">
        <v>673</v>
      </c>
      <c r="D91" s="1" t="s">
        <v>307</v>
      </c>
      <c r="E91" s="2">
        <v>42559</v>
      </c>
      <c r="F91" s="2">
        <v>42559</v>
      </c>
      <c r="G91" s="2">
        <v>44385</v>
      </c>
      <c r="H91" s="2">
        <v>44385</v>
      </c>
      <c r="K91" s="1" t="s">
        <v>674</v>
      </c>
      <c r="L91" s="1">
        <v>12992016</v>
      </c>
      <c r="M91" s="4">
        <v>52800</v>
      </c>
      <c r="N91" s="4">
        <v>56953.33</v>
      </c>
      <c r="O91" s="1" t="s">
        <v>314</v>
      </c>
      <c r="P91" s="1" t="s">
        <v>675</v>
      </c>
      <c r="Q91" s="1" t="str">
        <f>VLOOKUP(A91,'TESTE 1'!A:A,1,0)</f>
        <v>16CT0020</v>
      </c>
    </row>
    <row r="92" spans="1:17" ht="15.75" customHeight="1" x14ac:dyDescent="0.25">
      <c r="A92" s="1" t="s">
        <v>167</v>
      </c>
      <c r="B92" s="1" t="s">
        <v>676</v>
      </c>
      <c r="C92" s="1" t="s">
        <v>677</v>
      </c>
      <c r="D92" s="1" t="s">
        <v>307</v>
      </c>
      <c r="E92" s="2">
        <v>42558</v>
      </c>
      <c r="F92" s="2">
        <v>42572</v>
      </c>
      <c r="G92" s="2">
        <v>44398</v>
      </c>
      <c r="H92" s="2">
        <v>44398</v>
      </c>
      <c r="K92" s="1" t="s">
        <v>678</v>
      </c>
      <c r="L92" s="1">
        <v>12952016</v>
      </c>
      <c r="M92" s="4">
        <v>78000</v>
      </c>
      <c r="N92" s="4">
        <v>78000</v>
      </c>
      <c r="O92" s="1" t="s">
        <v>314</v>
      </c>
      <c r="P92" s="1" t="s">
        <v>679</v>
      </c>
      <c r="Q92" s="1" t="str">
        <f>VLOOKUP(A92,'TESTE 1'!A:A,1,0)</f>
        <v>16CT0024</v>
      </c>
    </row>
    <row r="93" spans="1:17" ht="15.75" customHeight="1" x14ac:dyDescent="0.25">
      <c r="A93" s="1" t="s">
        <v>127</v>
      </c>
      <c r="B93" s="1" t="s">
        <v>680</v>
      </c>
      <c r="C93" s="1" t="s">
        <v>681</v>
      </c>
      <c r="D93" s="1" t="s">
        <v>307</v>
      </c>
      <c r="E93" s="2">
        <v>43098</v>
      </c>
      <c r="F93" s="2">
        <v>43108</v>
      </c>
      <c r="G93" s="2">
        <v>43473</v>
      </c>
      <c r="H93" s="2">
        <v>44204</v>
      </c>
      <c r="K93" s="1" t="s">
        <v>682</v>
      </c>
      <c r="L93" s="1">
        <v>20692017</v>
      </c>
      <c r="M93" s="4">
        <v>65000</v>
      </c>
      <c r="N93" s="4">
        <v>210249.94</v>
      </c>
      <c r="O93" s="1" t="s">
        <v>314</v>
      </c>
      <c r="P93" s="1" t="s">
        <v>683</v>
      </c>
      <c r="Q93" s="1" t="str">
        <f>VLOOKUP(A93,'TESTE 1'!A:A,1,0)</f>
        <v>17CT0056</v>
      </c>
    </row>
    <row r="94" spans="1:17" ht="15.75" customHeight="1" x14ac:dyDescent="0.25">
      <c r="A94" s="1" t="s">
        <v>48</v>
      </c>
      <c r="B94" s="1" t="s">
        <v>684</v>
      </c>
      <c r="C94" s="1" t="s">
        <v>685</v>
      </c>
      <c r="D94" s="1" t="s">
        <v>307</v>
      </c>
      <c r="E94" s="2">
        <v>43339</v>
      </c>
      <c r="F94" s="2">
        <v>43346</v>
      </c>
      <c r="G94" s="2">
        <v>43711</v>
      </c>
      <c r="H94" s="2">
        <v>44442</v>
      </c>
      <c r="K94" s="1" t="s">
        <v>686</v>
      </c>
      <c r="L94" s="1">
        <v>107159</v>
      </c>
      <c r="M94" s="4">
        <v>1400000</v>
      </c>
      <c r="N94" s="4">
        <v>5249992.8899999997</v>
      </c>
      <c r="O94" s="1" t="s">
        <v>314</v>
      </c>
      <c r="P94" s="1" t="s">
        <v>687</v>
      </c>
      <c r="Q94" s="1" t="str">
        <f>VLOOKUP(A94,'TESTE 1'!A:A,1,0)</f>
        <v>18CT0051</v>
      </c>
    </row>
    <row r="95" spans="1:17" ht="15.75" customHeight="1" x14ac:dyDescent="0.25">
      <c r="A95" s="1" t="s">
        <v>44</v>
      </c>
      <c r="B95" s="1" t="s">
        <v>688</v>
      </c>
      <c r="C95" s="1" t="s">
        <v>689</v>
      </c>
      <c r="D95" s="1" t="s">
        <v>307</v>
      </c>
      <c r="E95" s="2">
        <v>44077</v>
      </c>
      <c r="F95" s="2">
        <v>44078</v>
      </c>
      <c r="G95" s="2">
        <v>44443</v>
      </c>
      <c r="H95" s="2">
        <v>44443</v>
      </c>
      <c r="K95" s="1" t="s">
        <v>690</v>
      </c>
      <c r="L95" s="1" t="s">
        <v>691</v>
      </c>
      <c r="M95" s="4">
        <v>35500</v>
      </c>
      <c r="N95" s="4">
        <v>35500</v>
      </c>
      <c r="O95" s="1" t="s">
        <v>314</v>
      </c>
      <c r="P95" s="1" t="s">
        <v>382</v>
      </c>
      <c r="Q95" s="1" t="str">
        <f>VLOOKUP(A95,'TESTE 1'!A:A,1,0)</f>
        <v>20CT0045</v>
      </c>
    </row>
    <row r="96" spans="1:17" ht="15.75" customHeight="1" x14ac:dyDescent="0.25">
      <c r="A96" s="1" t="s">
        <v>22</v>
      </c>
      <c r="B96" s="1" t="s">
        <v>688</v>
      </c>
      <c r="C96" s="1" t="s">
        <v>689</v>
      </c>
      <c r="D96" s="1" t="s">
        <v>307</v>
      </c>
      <c r="E96" s="2">
        <v>43670</v>
      </c>
      <c r="F96" s="2">
        <v>43689</v>
      </c>
      <c r="G96" s="2">
        <v>44055</v>
      </c>
      <c r="H96" s="2">
        <v>44420</v>
      </c>
      <c r="K96" s="1" t="s">
        <v>692</v>
      </c>
      <c r="L96" s="1">
        <v>1967682019</v>
      </c>
      <c r="M96" s="4">
        <v>73999.86</v>
      </c>
      <c r="N96" s="4">
        <v>152555.4</v>
      </c>
      <c r="O96" s="1" t="s">
        <v>314</v>
      </c>
      <c r="P96" s="1" t="s">
        <v>693</v>
      </c>
      <c r="Q96" s="1" t="str">
        <f>VLOOKUP(A96,'TESTE 1'!A:A,1,0)</f>
        <v>19CT0026</v>
      </c>
    </row>
    <row r="97" spans="1:17" ht="15.75" customHeight="1" x14ac:dyDescent="0.25">
      <c r="A97" s="1" t="s">
        <v>121</v>
      </c>
      <c r="B97" s="1" t="s">
        <v>688</v>
      </c>
      <c r="C97" s="1" t="s">
        <v>689</v>
      </c>
      <c r="D97" s="1" t="s">
        <v>307</v>
      </c>
      <c r="E97" s="2">
        <v>43451</v>
      </c>
      <c r="F97" s="2">
        <v>43460</v>
      </c>
      <c r="G97" s="2">
        <v>43825</v>
      </c>
      <c r="H97" s="2">
        <v>44556</v>
      </c>
      <c r="K97" s="1" t="s">
        <v>694</v>
      </c>
      <c r="L97" s="1">
        <v>5379412018</v>
      </c>
      <c r="M97" s="4">
        <v>72005.94</v>
      </c>
      <c r="N97" s="4">
        <v>149163.88</v>
      </c>
      <c r="O97" s="1" t="s">
        <v>314</v>
      </c>
      <c r="P97" s="1" t="s">
        <v>695</v>
      </c>
      <c r="Q97" s="1" t="str">
        <f>VLOOKUP(A97,'TESTE 1'!A:A,1,0)</f>
        <v>18CT0096</v>
      </c>
    </row>
    <row r="98" spans="1:17" ht="15.75" customHeight="1" x14ac:dyDescent="0.25">
      <c r="A98" s="1" t="s">
        <v>123</v>
      </c>
      <c r="B98" s="1" t="s">
        <v>696</v>
      </c>
      <c r="C98" s="1" t="s">
        <v>697</v>
      </c>
      <c r="D98" s="1" t="s">
        <v>307</v>
      </c>
      <c r="E98" s="2">
        <v>43439</v>
      </c>
      <c r="F98" s="2">
        <v>43468</v>
      </c>
      <c r="G98" s="2">
        <v>44199</v>
      </c>
      <c r="H98" s="2">
        <v>44199</v>
      </c>
      <c r="K98" s="1" t="s">
        <v>698</v>
      </c>
      <c r="L98" s="1">
        <v>1958432018</v>
      </c>
      <c r="M98" s="4">
        <v>5580</v>
      </c>
      <c r="N98" s="4">
        <v>5580</v>
      </c>
      <c r="O98" s="1" t="s">
        <v>309</v>
      </c>
      <c r="Q98" s="1" t="str">
        <f>VLOOKUP(A98,'TESTE 1'!A:A,1,0)</f>
        <v>18CT0091</v>
      </c>
    </row>
    <row r="99" spans="1:17" ht="15.75" customHeight="1" x14ac:dyDescent="0.25">
      <c r="A99" s="1" t="s">
        <v>129</v>
      </c>
      <c r="B99" s="1" t="s">
        <v>699</v>
      </c>
      <c r="C99" s="1" t="s">
        <v>700</v>
      </c>
      <c r="D99" s="1" t="s">
        <v>307</v>
      </c>
      <c r="E99" s="2">
        <v>43838</v>
      </c>
      <c r="F99" s="2">
        <v>43838</v>
      </c>
      <c r="G99" s="2">
        <v>44204</v>
      </c>
      <c r="H99" s="2">
        <v>44204</v>
      </c>
      <c r="K99" s="1" t="s">
        <v>701</v>
      </c>
      <c r="L99" s="1">
        <v>17844482019</v>
      </c>
      <c r="M99" s="4">
        <v>2310.0100000000002</v>
      </c>
      <c r="N99" s="4">
        <v>2310.0100000000002</v>
      </c>
      <c r="O99" s="1" t="s">
        <v>309</v>
      </c>
      <c r="P99" s="1" t="s">
        <v>702</v>
      </c>
      <c r="Q99" s="1" t="str">
        <f>VLOOKUP(A99,'TESTE 1'!A:A,1,0)</f>
        <v>20CT0001</v>
      </c>
    </row>
    <row r="100" spans="1:17" ht="15.75" customHeight="1" x14ac:dyDescent="0.25">
      <c r="A100" s="1" t="s">
        <v>159</v>
      </c>
      <c r="B100" s="1" t="s">
        <v>703</v>
      </c>
      <c r="C100" s="1" t="s">
        <v>704</v>
      </c>
      <c r="D100" s="1" t="s">
        <v>307</v>
      </c>
      <c r="E100" s="2">
        <v>43629</v>
      </c>
      <c r="F100" s="2">
        <v>43641</v>
      </c>
      <c r="G100" s="2">
        <v>44007</v>
      </c>
      <c r="H100" s="2">
        <v>44372</v>
      </c>
      <c r="K100" s="1" t="s">
        <v>705</v>
      </c>
      <c r="L100" s="1">
        <v>8773562019</v>
      </c>
      <c r="M100" s="4">
        <v>2098498.5</v>
      </c>
      <c r="N100" s="4">
        <v>3899952.6</v>
      </c>
      <c r="O100" s="1" t="s">
        <v>314</v>
      </c>
      <c r="P100" s="1" t="s">
        <v>706</v>
      </c>
      <c r="Q100" s="1" t="str">
        <f>VLOOKUP(A100,'TESTE 1'!A:A,1,0)</f>
        <v>19CT0018</v>
      </c>
    </row>
    <row r="101" spans="1:17" ht="15.75" customHeight="1" x14ac:dyDescent="0.25">
      <c r="A101" s="1" t="s">
        <v>707</v>
      </c>
      <c r="B101" s="1" t="s">
        <v>708</v>
      </c>
      <c r="C101" s="1" t="s">
        <v>709</v>
      </c>
      <c r="D101" s="1" t="s">
        <v>307</v>
      </c>
      <c r="E101" s="2">
        <v>44123</v>
      </c>
      <c r="F101" s="2">
        <v>44124</v>
      </c>
      <c r="G101" s="2">
        <v>45950</v>
      </c>
      <c r="H101" s="2">
        <v>45950</v>
      </c>
      <c r="K101" s="1" t="s">
        <v>710</v>
      </c>
      <c r="L101" s="1" t="s">
        <v>711</v>
      </c>
      <c r="M101" s="4">
        <v>249100</v>
      </c>
      <c r="N101" s="4">
        <v>249100</v>
      </c>
      <c r="O101" s="1" t="s">
        <v>309</v>
      </c>
      <c r="P101" s="1" t="s">
        <v>712</v>
      </c>
      <c r="Q101" s="1" t="e">
        <f>VLOOKUP(A101,'TESTE 1'!A:A,1,0)</f>
        <v>#N/A</v>
      </c>
    </row>
    <row r="102" spans="1:17" ht="15.75" customHeight="1" x14ac:dyDescent="0.25">
      <c r="A102" s="1" t="s">
        <v>713</v>
      </c>
      <c r="B102" s="1" t="s">
        <v>708</v>
      </c>
      <c r="C102" s="1" t="s">
        <v>709</v>
      </c>
      <c r="D102" s="1" t="s">
        <v>307</v>
      </c>
      <c r="E102" s="2">
        <v>43787</v>
      </c>
      <c r="F102" s="2">
        <v>44921</v>
      </c>
      <c r="G102" s="2">
        <v>44884</v>
      </c>
      <c r="H102" s="2">
        <v>44884</v>
      </c>
      <c r="K102" s="1" t="s">
        <v>714</v>
      </c>
      <c r="L102" s="1">
        <v>2524552019</v>
      </c>
      <c r="M102" s="4">
        <v>103830</v>
      </c>
      <c r="N102" s="4">
        <v>103830</v>
      </c>
      <c r="O102" s="1" t="s">
        <v>314</v>
      </c>
      <c r="P102" s="1" t="s">
        <v>409</v>
      </c>
      <c r="Q102" s="1" t="e">
        <f>VLOOKUP(A102,'TESTE 1'!A:A,1,0)</f>
        <v>#N/A</v>
      </c>
    </row>
    <row r="103" spans="1:17" ht="15.75" customHeight="1" x14ac:dyDescent="0.25">
      <c r="A103" s="1" t="s">
        <v>715</v>
      </c>
      <c r="B103" s="1" t="s">
        <v>716</v>
      </c>
      <c r="C103" s="1" t="s">
        <v>717</v>
      </c>
      <c r="D103" s="1" t="s">
        <v>307</v>
      </c>
      <c r="E103" s="2">
        <v>43720</v>
      </c>
      <c r="F103" s="2">
        <v>43825</v>
      </c>
      <c r="G103" s="2">
        <v>44556</v>
      </c>
      <c r="H103" s="2">
        <v>44556</v>
      </c>
      <c r="K103" s="1" t="s">
        <v>718</v>
      </c>
      <c r="L103" s="1">
        <v>6163812019</v>
      </c>
      <c r="M103" s="4">
        <v>419900</v>
      </c>
      <c r="N103" s="4">
        <v>419900</v>
      </c>
      <c r="O103" s="1" t="s">
        <v>309</v>
      </c>
      <c r="P103" s="1" t="s">
        <v>719</v>
      </c>
      <c r="Q103" s="1" t="e">
        <f>VLOOKUP(A103,'TESTE 1'!A:A,1,0)</f>
        <v>#N/A</v>
      </c>
    </row>
    <row r="104" spans="1:17" ht="15.75" customHeight="1" x14ac:dyDescent="0.25">
      <c r="A104" s="1" t="s">
        <v>35</v>
      </c>
      <c r="B104" s="1" t="s">
        <v>720</v>
      </c>
      <c r="C104" s="1" t="s">
        <v>721</v>
      </c>
      <c r="D104" s="1" t="s">
        <v>307</v>
      </c>
      <c r="E104" s="2">
        <v>44068</v>
      </c>
      <c r="F104" s="2">
        <v>44075</v>
      </c>
      <c r="G104" s="2">
        <v>44440</v>
      </c>
      <c r="H104" s="2">
        <v>44440</v>
      </c>
      <c r="K104" s="1" t="s">
        <v>722</v>
      </c>
      <c r="L104" s="1" t="s">
        <v>403</v>
      </c>
      <c r="M104" s="4">
        <v>26900</v>
      </c>
      <c r="N104" s="4">
        <v>26900</v>
      </c>
      <c r="O104" s="1" t="s">
        <v>314</v>
      </c>
      <c r="P104" s="1" t="s">
        <v>723</v>
      </c>
      <c r="Q104" s="1" t="str">
        <f>VLOOKUP(A104,'TESTE 1'!A:A,1,0)</f>
        <v>20CT0034</v>
      </c>
    </row>
    <row r="105" spans="1:17" ht="15.75" customHeight="1" x14ac:dyDescent="0.25">
      <c r="A105" s="1" t="s">
        <v>252</v>
      </c>
      <c r="B105" s="1" t="s">
        <v>720</v>
      </c>
      <c r="C105" s="1" t="s">
        <v>721</v>
      </c>
      <c r="D105" s="1" t="s">
        <v>307</v>
      </c>
      <c r="E105" s="2">
        <v>43985</v>
      </c>
      <c r="F105" s="2">
        <v>44011</v>
      </c>
      <c r="G105" s="2">
        <v>44376</v>
      </c>
      <c r="H105" s="2">
        <v>44376</v>
      </c>
      <c r="K105" s="1" t="s">
        <v>724</v>
      </c>
      <c r="L105" s="1" t="s">
        <v>725</v>
      </c>
      <c r="M105" s="4">
        <v>104302.67</v>
      </c>
      <c r="N105" s="4">
        <v>104302.67</v>
      </c>
      <c r="O105" s="1" t="s">
        <v>309</v>
      </c>
      <c r="P105" s="1" t="s">
        <v>404</v>
      </c>
      <c r="Q105" s="1" t="str">
        <f>VLOOKUP(A105,'TESTE 1'!A:A,1,0)</f>
        <v>20CT0020</v>
      </c>
    </row>
    <row r="106" spans="1:17" ht="15.75" customHeight="1" x14ac:dyDescent="0.25">
      <c r="A106" s="1" t="s">
        <v>726</v>
      </c>
      <c r="B106" s="1" t="s">
        <v>727</v>
      </c>
      <c r="C106" s="1" t="s">
        <v>728</v>
      </c>
      <c r="D106" s="1" t="s">
        <v>307</v>
      </c>
      <c r="E106" s="2">
        <v>44076</v>
      </c>
      <c r="F106" s="2">
        <v>44076</v>
      </c>
      <c r="G106" s="2">
        <v>44198</v>
      </c>
      <c r="H106" s="2">
        <v>44198</v>
      </c>
      <c r="K106" s="1" t="s">
        <v>729</v>
      </c>
      <c r="L106" s="1" t="s">
        <v>730</v>
      </c>
      <c r="M106" s="4">
        <v>35260</v>
      </c>
      <c r="N106" s="4">
        <v>35260</v>
      </c>
      <c r="O106" s="1" t="s">
        <v>309</v>
      </c>
      <c r="Q106" s="1" t="e">
        <f>VLOOKUP(A106,'TESTE 1'!A:A,1,0)</f>
        <v>#N/A</v>
      </c>
    </row>
    <row r="107" spans="1:17" ht="15.75" customHeight="1" x14ac:dyDescent="0.25">
      <c r="A107" s="1" t="s">
        <v>254</v>
      </c>
      <c r="B107" s="1" t="s">
        <v>731</v>
      </c>
      <c r="C107" s="1" t="s">
        <v>732</v>
      </c>
      <c r="D107" s="1" t="s">
        <v>307</v>
      </c>
      <c r="E107" s="2">
        <v>43867</v>
      </c>
      <c r="F107" s="2">
        <v>43871</v>
      </c>
      <c r="G107" s="2">
        <v>44237</v>
      </c>
      <c r="H107" s="2">
        <v>44237</v>
      </c>
      <c r="K107" s="1" t="s">
        <v>733</v>
      </c>
      <c r="L107" s="1">
        <v>5387182018</v>
      </c>
      <c r="M107" s="4">
        <v>36150</v>
      </c>
      <c r="N107" s="4">
        <v>36150</v>
      </c>
      <c r="O107" s="1" t="s">
        <v>309</v>
      </c>
      <c r="P107" s="1" t="s">
        <v>734</v>
      </c>
      <c r="Q107" s="1" t="str">
        <f>VLOOKUP(A107,'TESTE 1'!A:A,1,0)</f>
        <v>20CT0005</v>
      </c>
    </row>
    <row r="108" spans="1:17" ht="15.75" customHeight="1" x14ac:dyDescent="0.25">
      <c r="A108" s="1" t="s">
        <v>196</v>
      </c>
      <c r="B108" s="1" t="s">
        <v>735</v>
      </c>
      <c r="C108" s="1" t="s">
        <v>736</v>
      </c>
      <c r="D108" s="1" t="s">
        <v>307</v>
      </c>
      <c r="E108" s="2">
        <v>43088</v>
      </c>
      <c r="F108" s="2">
        <v>43088</v>
      </c>
      <c r="G108" s="2">
        <v>44914</v>
      </c>
      <c r="H108" s="2">
        <v>44914</v>
      </c>
      <c r="K108" s="1" t="s">
        <v>737</v>
      </c>
      <c r="L108" s="1">
        <v>22122017</v>
      </c>
      <c r="M108" s="4">
        <v>72000</v>
      </c>
      <c r="N108" s="4">
        <v>72000</v>
      </c>
      <c r="O108" s="1" t="s">
        <v>314</v>
      </c>
      <c r="P108" s="1" t="s">
        <v>738</v>
      </c>
      <c r="Q108" s="1" t="str">
        <f>VLOOKUP(A108,'TESTE 1'!A:A,1,0)</f>
        <v>17CT0055</v>
      </c>
    </row>
    <row r="109" spans="1:17" ht="15.75" customHeight="1" x14ac:dyDescent="0.25">
      <c r="A109" s="1" t="s">
        <v>213</v>
      </c>
      <c r="B109" s="1" t="s">
        <v>739</v>
      </c>
      <c r="C109" s="1" t="s">
        <v>740</v>
      </c>
      <c r="D109" s="1" t="s">
        <v>307</v>
      </c>
      <c r="E109" s="2">
        <v>43217</v>
      </c>
      <c r="F109" s="2">
        <v>43294</v>
      </c>
      <c r="G109" s="2">
        <v>45120</v>
      </c>
      <c r="H109" s="2">
        <v>45120</v>
      </c>
      <c r="K109" s="1" t="s">
        <v>741</v>
      </c>
      <c r="L109" s="1">
        <v>4152018</v>
      </c>
      <c r="M109" s="4">
        <v>78000</v>
      </c>
      <c r="N109" s="4">
        <v>80013.37</v>
      </c>
      <c r="O109" s="1" t="s">
        <v>314</v>
      </c>
      <c r="P109" s="1" t="s">
        <v>742</v>
      </c>
      <c r="Q109" s="1" t="str">
        <f>VLOOKUP(A109,'TESTE 1'!A:A,1,0)</f>
        <v>18CT0009</v>
      </c>
    </row>
    <row r="110" spans="1:17" ht="15.75" customHeight="1" x14ac:dyDescent="0.25">
      <c r="A110" s="1" t="s">
        <v>743</v>
      </c>
      <c r="B110" s="1" t="s">
        <v>744</v>
      </c>
      <c r="C110" s="1" t="s">
        <v>745</v>
      </c>
      <c r="D110" s="1" t="s">
        <v>307</v>
      </c>
      <c r="E110" s="2">
        <v>43966</v>
      </c>
      <c r="F110" s="2">
        <v>43970</v>
      </c>
      <c r="G110" s="2">
        <v>44335</v>
      </c>
      <c r="H110" s="2">
        <v>44335</v>
      </c>
      <c r="K110" s="1" t="s">
        <v>746</v>
      </c>
      <c r="L110" s="1">
        <v>9011072020</v>
      </c>
      <c r="M110" s="4">
        <v>26000</v>
      </c>
      <c r="N110" s="4">
        <v>26000</v>
      </c>
      <c r="O110" s="1" t="s">
        <v>309</v>
      </c>
      <c r="P110" s="1" t="s">
        <v>382</v>
      </c>
      <c r="Q110" s="1" t="e">
        <f>VLOOKUP(A110,'TESTE 1'!A:A,1,0)</f>
        <v>#N/A</v>
      </c>
    </row>
    <row r="111" spans="1:17" ht="15.75" customHeight="1" x14ac:dyDescent="0.25">
      <c r="A111" s="1" t="s">
        <v>227</v>
      </c>
      <c r="B111" s="1" t="s">
        <v>747</v>
      </c>
      <c r="C111" s="1" t="s">
        <v>748</v>
      </c>
      <c r="D111" s="1" t="s">
        <v>307</v>
      </c>
      <c r="E111" s="2">
        <v>43346</v>
      </c>
      <c r="F111" s="2">
        <v>43346</v>
      </c>
      <c r="G111" s="2">
        <v>45172</v>
      </c>
      <c r="H111" s="2">
        <v>45172</v>
      </c>
      <c r="K111" s="1" t="s">
        <v>749</v>
      </c>
      <c r="L111" s="1">
        <v>2876492018</v>
      </c>
      <c r="M111" s="4">
        <v>24000</v>
      </c>
      <c r="N111" s="4">
        <v>24000</v>
      </c>
      <c r="O111" s="1" t="s">
        <v>314</v>
      </c>
      <c r="P111" s="1" t="s">
        <v>750</v>
      </c>
      <c r="Q111" s="1" t="str">
        <f>VLOOKUP(A111,'TESTE 1'!A:A,1,0)</f>
        <v>18CT0053</v>
      </c>
    </row>
    <row r="112" spans="1:17" ht="15.75" customHeight="1" x14ac:dyDescent="0.25">
      <c r="A112" s="1" t="s">
        <v>112</v>
      </c>
      <c r="B112" s="1" t="s">
        <v>751</v>
      </c>
      <c r="C112" s="1" t="s">
        <v>752</v>
      </c>
      <c r="D112" s="1" t="s">
        <v>307</v>
      </c>
      <c r="E112" s="2">
        <v>43801</v>
      </c>
      <c r="F112" s="2">
        <v>43809</v>
      </c>
      <c r="G112" s="2">
        <v>44175</v>
      </c>
      <c r="H112" s="2">
        <v>44540</v>
      </c>
      <c r="K112" s="1" t="s">
        <v>753</v>
      </c>
      <c r="L112" s="1">
        <v>9826382019</v>
      </c>
      <c r="M112" s="4">
        <v>37631.47</v>
      </c>
      <c r="N112" s="4">
        <v>37631.47</v>
      </c>
      <c r="O112" s="1" t="s">
        <v>309</v>
      </c>
      <c r="P112" s="1" t="s">
        <v>754</v>
      </c>
      <c r="Q112" s="1" t="str">
        <f>VLOOKUP(A112,'TESTE 1'!A:A,1,0)</f>
        <v>19CT0063</v>
      </c>
    </row>
    <row r="113" spans="1:17" ht="15.75" customHeight="1" x14ac:dyDescent="0.25">
      <c r="A113" s="1" t="s">
        <v>233</v>
      </c>
      <c r="B113" s="1" t="s">
        <v>755</v>
      </c>
      <c r="C113" s="1" t="s">
        <v>756</v>
      </c>
      <c r="D113" s="1" t="s">
        <v>307</v>
      </c>
      <c r="E113" s="2">
        <v>43398</v>
      </c>
      <c r="F113" s="2">
        <v>43404</v>
      </c>
      <c r="G113" s="2">
        <v>45230</v>
      </c>
      <c r="H113" s="2">
        <v>45230</v>
      </c>
      <c r="K113" s="1" t="s">
        <v>757</v>
      </c>
      <c r="L113" s="1">
        <v>639445</v>
      </c>
      <c r="M113" s="4">
        <v>60000</v>
      </c>
      <c r="N113" s="4">
        <v>60000</v>
      </c>
      <c r="O113" s="1" t="s">
        <v>314</v>
      </c>
      <c r="P113" s="1" t="s">
        <v>758</v>
      </c>
      <c r="Q113" s="1" t="str">
        <f>VLOOKUP(A113,'TESTE 1'!A:A,1,0)</f>
        <v>18CT0075</v>
      </c>
    </row>
    <row r="114" spans="1:17" ht="15.75" customHeight="1" x14ac:dyDescent="0.25">
      <c r="A114" s="1" t="s">
        <v>759</v>
      </c>
      <c r="B114" s="1" t="s">
        <v>760</v>
      </c>
      <c r="C114" s="1" t="s">
        <v>761</v>
      </c>
      <c r="D114" s="1" t="s">
        <v>307</v>
      </c>
      <c r="E114" s="2">
        <v>43473</v>
      </c>
      <c r="F114" s="2">
        <v>43535</v>
      </c>
      <c r="G114" s="2">
        <v>44631</v>
      </c>
      <c r="H114" s="2">
        <v>44631</v>
      </c>
      <c r="K114" s="1" t="s">
        <v>762</v>
      </c>
      <c r="L114" s="1">
        <v>4914322018</v>
      </c>
      <c r="M114" s="4">
        <v>115068</v>
      </c>
      <c r="N114" s="4">
        <v>115068</v>
      </c>
      <c r="O114" s="1" t="s">
        <v>309</v>
      </c>
      <c r="P114" s="1" t="s">
        <v>604</v>
      </c>
      <c r="Q114" s="1" t="e">
        <f>VLOOKUP(A114,'TESTE 1'!A:A,1,0)</f>
        <v>#N/A</v>
      </c>
    </row>
    <row r="115" spans="1:17" ht="15.75" customHeight="1" x14ac:dyDescent="0.25">
      <c r="A115" s="1" t="s">
        <v>207</v>
      </c>
      <c r="B115" s="1" t="s">
        <v>763</v>
      </c>
      <c r="C115" s="1" t="s">
        <v>764</v>
      </c>
      <c r="D115" s="1" t="s">
        <v>307</v>
      </c>
      <c r="E115" s="2">
        <v>43136</v>
      </c>
      <c r="F115" s="2">
        <v>43139</v>
      </c>
      <c r="G115" s="2">
        <v>44965</v>
      </c>
      <c r="H115" s="2">
        <v>44965</v>
      </c>
      <c r="K115" s="1" t="s">
        <v>765</v>
      </c>
      <c r="L115" s="1">
        <v>1012018</v>
      </c>
      <c r="M115" s="4">
        <v>116601.60000000001</v>
      </c>
      <c r="N115" s="4">
        <v>116601.60000000001</v>
      </c>
      <c r="O115" s="1" t="s">
        <v>314</v>
      </c>
      <c r="P115" s="1" t="s">
        <v>766</v>
      </c>
      <c r="Q115" s="1" t="str">
        <f>VLOOKUP(A115,'TESTE 1'!A:A,1,0)</f>
        <v>18CT0004</v>
      </c>
    </row>
    <row r="116" spans="1:17" ht="15.75" customHeight="1" x14ac:dyDescent="0.25">
      <c r="A116" s="1" t="s">
        <v>102</v>
      </c>
      <c r="B116" s="1" t="s">
        <v>767</v>
      </c>
      <c r="C116" s="1" t="s">
        <v>768</v>
      </c>
      <c r="D116" s="1" t="s">
        <v>307</v>
      </c>
      <c r="E116" s="2">
        <v>43787</v>
      </c>
      <c r="F116" s="2">
        <v>43789</v>
      </c>
      <c r="G116" s="2">
        <v>44155</v>
      </c>
      <c r="H116" s="2">
        <v>44155</v>
      </c>
      <c r="K116" s="1" t="s">
        <v>769</v>
      </c>
      <c r="L116" s="1">
        <v>11033722019</v>
      </c>
      <c r="M116" s="4">
        <v>33800</v>
      </c>
      <c r="N116" s="4">
        <v>33800</v>
      </c>
      <c r="O116" s="1" t="s">
        <v>309</v>
      </c>
      <c r="Q116" s="1" t="str">
        <f>VLOOKUP(A116,'TESTE 1'!A:A,1,0)</f>
        <v>19CT0057</v>
      </c>
    </row>
    <row r="117" spans="1:17" ht="15.75" customHeight="1" x14ac:dyDescent="0.25">
      <c r="A117" s="1" t="s">
        <v>153</v>
      </c>
      <c r="B117" s="1" t="s">
        <v>770</v>
      </c>
      <c r="C117" s="1" t="s">
        <v>771</v>
      </c>
      <c r="D117" s="1" t="s">
        <v>307</v>
      </c>
      <c r="E117" s="2">
        <v>43577</v>
      </c>
      <c r="F117" s="2">
        <v>43594</v>
      </c>
      <c r="G117" s="2">
        <v>43960</v>
      </c>
      <c r="H117" s="2">
        <v>44325</v>
      </c>
      <c r="K117" s="1" t="s">
        <v>772</v>
      </c>
      <c r="L117" s="1" t="s">
        <v>773</v>
      </c>
      <c r="M117" s="4">
        <v>27670</v>
      </c>
      <c r="N117" s="4">
        <v>55340</v>
      </c>
      <c r="O117" s="1" t="s">
        <v>314</v>
      </c>
      <c r="P117" s="1" t="s">
        <v>349</v>
      </c>
      <c r="Q117" s="1" t="str">
        <f>VLOOKUP(A117,'TESTE 1'!A:A,1,0)</f>
        <v>19CT0012</v>
      </c>
    </row>
    <row r="118" spans="1:17" ht="15.75" customHeight="1" x14ac:dyDescent="0.25">
      <c r="A118" s="1" t="s">
        <v>774</v>
      </c>
      <c r="B118" s="1" t="s">
        <v>775</v>
      </c>
      <c r="C118" s="1" t="s">
        <v>776</v>
      </c>
      <c r="D118" s="1" t="s">
        <v>307</v>
      </c>
      <c r="E118" s="2">
        <v>44076</v>
      </c>
      <c r="F118" s="2">
        <v>44077</v>
      </c>
      <c r="G118" s="2">
        <v>44199</v>
      </c>
      <c r="H118" s="2">
        <v>44199</v>
      </c>
      <c r="K118" s="1" t="s">
        <v>777</v>
      </c>
      <c r="L118" s="1" t="s">
        <v>778</v>
      </c>
      <c r="M118" s="4">
        <v>13000</v>
      </c>
      <c r="N118" s="4">
        <v>13000</v>
      </c>
      <c r="O118" s="1" t="s">
        <v>309</v>
      </c>
      <c r="Q118" s="1" t="e">
        <f>VLOOKUP(A118,'TESTE 1'!A:A,1,0)</f>
        <v>#N/A</v>
      </c>
    </row>
    <row r="119" spans="1:17" ht="15.75" customHeight="1" x14ac:dyDescent="0.25">
      <c r="A119" s="1" t="s">
        <v>779</v>
      </c>
      <c r="B119" s="1" t="s">
        <v>775</v>
      </c>
      <c r="C119" s="1" t="s">
        <v>776</v>
      </c>
      <c r="D119" s="1" t="s">
        <v>307</v>
      </c>
      <c r="E119" s="2">
        <v>44074</v>
      </c>
      <c r="F119" s="2">
        <v>44074</v>
      </c>
      <c r="G119" s="2">
        <v>44196</v>
      </c>
      <c r="H119" s="2">
        <v>44196</v>
      </c>
      <c r="K119" s="1" t="s">
        <v>780</v>
      </c>
      <c r="L119" s="1" t="s">
        <v>781</v>
      </c>
      <c r="M119" s="4">
        <v>11000</v>
      </c>
      <c r="N119" s="4">
        <v>11000</v>
      </c>
      <c r="O119" s="1" t="s">
        <v>309</v>
      </c>
      <c r="Q119" s="1" t="e">
        <f>VLOOKUP(A119,'TESTE 1'!A:A,1,0)</f>
        <v>#N/A</v>
      </c>
    </row>
    <row r="120" spans="1:17" ht="15.75" customHeight="1" x14ac:dyDescent="0.25">
      <c r="A120" s="1" t="s">
        <v>782</v>
      </c>
      <c r="B120" s="1" t="s">
        <v>783</v>
      </c>
      <c r="C120" s="1" t="s">
        <v>784</v>
      </c>
      <c r="D120" s="1" t="s">
        <v>307</v>
      </c>
      <c r="E120" s="2">
        <v>43787</v>
      </c>
      <c r="F120" s="2">
        <v>43788</v>
      </c>
      <c r="G120" s="2">
        <v>44884</v>
      </c>
      <c r="H120" s="2">
        <v>44884</v>
      </c>
      <c r="K120" s="1" t="s">
        <v>785</v>
      </c>
      <c r="L120" s="1">
        <v>2524552019</v>
      </c>
      <c r="M120" s="4">
        <v>198154</v>
      </c>
      <c r="N120" s="4">
        <v>198154</v>
      </c>
      <c r="O120" s="1" t="s">
        <v>309</v>
      </c>
      <c r="P120" s="1" t="s">
        <v>409</v>
      </c>
      <c r="Q120" s="1" t="e">
        <f>VLOOKUP(A120,'TESTE 1'!A:A,1,0)</f>
        <v>#N/A</v>
      </c>
    </row>
    <row r="121" spans="1:17" ht="15.75" customHeight="1" x14ac:dyDescent="0.25">
      <c r="A121" s="1" t="s">
        <v>98</v>
      </c>
      <c r="B121" s="1" t="s">
        <v>786</v>
      </c>
      <c r="C121" s="1" t="s">
        <v>787</v>
      </c>
      <c r="D121" s="1" t="s">
        <v>307</v>
      </c>
      <c r="E121" s="2">
        <v>43782</v>
      </c>
      <c r="F121" s="2">
        <v>43787</v>
      </c>
      <c r="G121" s="2">
        <v>44153</v>
      </c>
      <c r="H121" s="2">
        <v>44518</v>
      </c>
      <c r="K121" s="1" t="s">
        <v>788</v>
      </c>
      <c r="L121" s="1">
        <v>9825532019</v>
      </c>
      <c r="M121" s="4">
        <v>259197.79</v>
      </c>
      <c r="N121" s="4">
        <v>555423.84</v>
      </c>
      <c r="O121" s="1" t="s">
        <v>314</v>
      </c>
      <c r="P121" s="1" t="s">
        <v>341</v>
      </c>
      <c r="Q121" s="1" t="str">
        <f>VLOOKUP(A121,'TESTE 1'!A:A,1,0)</f>
        <v>19CT0065</v>
      </c>
    </row>
    <row r="122" spans="1:17" ht="15.75" customHeight="1" x14ac:dyDescent="0.25">
      <c r="A122" s="1" t="s">
        <v>104</v>
      </c>
      <c r="B122" s="1" t="s">
        <v>789</v>
      </c>
      <c r="C122" s="1" t="s">
        <v>790</v>
      </c>
      <c r="D122" s="1" t="s">
        <v>307</v>
      </c>
      <c r="E122" s="2">
        <v>43790</v>
      </c>
      <c r="F122" s="2">
        <v>43790</v>
      </c>
      <c r="G122" s="2">
        <v>44156</v>
      </c>
      <c r="H122" s="2">
        <v>44156</v>
      </c>
      <c r="K122" s="1" t="s">
        <v>791</v>
      </c>
      <c r="L122" s="1">
        <v>7972092019</v>
      </c>
      <c r="M122" s="4">
        <v>553461.12</v>
      </c>
      <c r="N122" s="4">
        <v>553461.12</v>
      </c>
      <c r="O122" s="1" t="s">
        <v>314</v>
      </c>
      <c r="P122" s="1" t="s">
        <v>792</v>
      </c>
      <c r="Q122" s="1" t="str">
        <f>VLOOKUP(A122,'TESTE 1'!A:A,1,0)</f>
        <v>19CT0052</v>
      </c>
    </row>
    <row r="123" spans="1:17" ht="15.75" customHeight="1" x14ac:dyDescent="0.25">
      <c r="A123" s="1" t="s">
        <v>242</v>
      </c>
      <c r="B123" s="1" t="s">
        <v>793</v>
      </c>
      <c r="C123" s="1" t="s">
        <v>794</v>
      </c>
      <c r="D123" s="1" t="s">
        <v>307</v>
      </c>
      <c r="E123" s="2">
        <v>43795</v>
      </c>
      <c r="F123" s="2">
        <v>43812</v>
      </c>
      <c r="G123" s="2">
        <v>45639</v>
      </c>
      <c r="H123" s="2">
        <v>45639</v>
      </c>
      <c r="K123" s="1" t="s">
        <v>795</v>
      </c>
      <c r="L123" s="1">
        <v>8583592019</v>
      </c>
      <c r="M123" s="4">
        <v>90000</v>
      </c>
      <c r="N123" s="4">
        <v>90000</v>
      </c>
      <c r="O123" s="1" t="s">
        <v>314</v>
      </c>
      <c r="P123" s="1" t="s">
        <v>796</v>
      </c>
      <c r="Q123" s="1" t="str">
        <f>VLOOKUP(A123,'TESTE 1'!A:A,1,0)</f>
        <v>19CT0059</v>
      </c>
    </row>
    <row r="124" spans="1:17" ht="15.75" customHeight="1" x14ac:dyDescent="0.25">
      <c r="A124" s="1" t="s">
        <v>216</v>
      </c>
      <c r="B124" s="1" t="s">
        <v>797</v>
      </c>
      <c r="C124" s="1" t="s">
        <v>798</v>
      </c>
      <c r="D124" s="1" t="s">
        <v>307</v>
      </c>
      <c r="E124" s="2">
        <v>43287</v>
      </c>
      <c r="F124" s="2">
        <v>43301</v>
      </c>
      <c r="G124" s="2">
        <v>45127</v>
      </c>
      <c r="H124" s="2">
        <v>45127</v>
      </c>
      <c r="K124" s="1" t="s">
        <v>799</v>
      </c>
      <c r="L124" s="1">
        <v>650692018</v>
      </c>
      <c r="M124" s="4">
        <v>156000</v>
      </c>
      <c r="N124" s="4">
        <v>159944.67000000001</v>
      </c>
      <c r="O124" s="1" t="s">
        <v>314</v>
      </c>
      <c r="P124" s="1" t="s">
        <v>800</v>
      </c>
      <c r="Q124" s="1" t="str">
        <f>VLOOKUP(A124,'TESTE 1'!A:A,1,0)</f>
        <v>18CT0026</v>
      </c>
    </row>
    <row r="125" spans="1:17" ht="15.75" customHeight="1" x14ac:dyDescent="0.25">
      <c r="A125" s="1" t="s">
        <v>801</v>
      </c>
      <c r="B125" s="1" t="s">
        <v>802</v>
      </c>
      <c r="C125" s="1" t="s">
        <v>803</v>
      </c>
      <c r="D125" s="1" t="s">
        <v>307</v>
      </c>
      <c r="E125" s="2">
        <v>44015</v>
      </c>
      <c r="F125" s="2">
        <v>44018</v>
      </c>
      <c r="G125" s="2">
        <v>44383</v>
      </c>
      <c r="H125" s="2">
        <v>44383</v>
      </c>
      <c r="K125" s="1" t="s">
        <v>804</v>
      </c>
      <c r="L125" s="1" t="s">
        <v>805</v>
      </c>
      <c r="M125" s="4">
        <v>69984.53</v>
      </c>
      <c r="N125" s="4">
        <v>69984.53</v>
      </c>
      <c r="O125" s="1" t="s">
        <v>309</v>
      </c>
      <c r="P125" s="1" t="s">
        <v>806</v>
      </c>
      <c r="Q125" s="1" t="e">
        <f>VLOOKUP(A125,'TESTE 1'!A:A,1,0)</f>
        <v>#N/A</v>
      </c>
    </row>
    <row r="126" spans="1:17" ht="15.75" customHeight="1" x14ac:dyDescent="0.25">
      <c r="A126" s="1" t="s">
        <v>807</v>
      </c>
      <c r="B126" s="1" t="s">
        <v>808</v>
      </c>
      <c r="C126" s="1" t="s">
        <v>809</v>
      </c>
      <c r="D126" s="1" t="s">
        <v>307</v>
      </c>
      <c r="E126" s="2">
        <v>43441</v>
      </c>
      <c r="F126" s="2">
        <v>43438</v>
      </c>
      <c r="G126" s="2">
        <v>44169</v>
      </c>
      <c r="H126" s="2">
        <v>44169</v>
      </c>
      <c r="K126" s="1" t="s">
        <v>810</v>
      </c>
      <c r="L126" s="1">
        <v>9644862018</v>
      </c>
      <c r="M126" s="4">
        <v>31832</v>
      </c>
      <c r="N126" s="4">
        <v>31832</v>
      </c>
      <c r="O126" s="1" t="s">
        <v>309</v>
      </c>
      <c r="Q126" s="1" t="e">
        <f>VLOOKUP(A126,'TESTE 1'!A:A,1,0)</f>
        <v>#N/A</v>
      </c>
    </row>
    <row r="127" spans="1:17" ht="15.75" customHeight="1" x14ac:dyDescent="0.25">
      <c r="A127" s="1" t="s">
        <v>811</v>
      </c>
      <c r="B127" s="1" t="s">
        <v>812</v>
      </c>
      <c r="C127" s="1" t="s">
        <v>813</v>
      </c>
      <c r="D127" s="1" t="s">
        <v>307</v>
      </c>
      <c r="E127" s="2">
        <v>43712</v>
      </c>
      <c r="F127" s="2">
        <v>43712</v>
      </c>
      <c r="G127" s="2">
        <v>45539</v>
      </c>
      <c r="H127" s="2">
        <v>45539</v>
      </c>
      <c r="K127" s="5" t="s">
        <v>814</v>
      </c>
      <c r="L127" s="1">
        <v>7235062019</v>
      </c>
      <c r="M127" s="4">
        <v>866370.21</v>
      </c>
      <c r="N127" s="4">
        <v>866370.21</v>
      </c>
      <c r="O127" s="1" t="s">
        <v>309</v>
      </c>
      <c r="P127" s="1" t="s">
        <v>815</v>
      </c>
      <c r="Q127" s="1" t="e">
        <f>VLOOKUP(A127,'TESTE 1'!A:A,1,0)</f>
        <v>#N/A</v>
      </c>
    </row>
    <row r="128" spans="1:17" ht="15.75" customHeight="1" x14ac:dyDescent="0.25">
      <c r="A128" s="1" t="s">
        <v>100</v>
      </c>
      <c r="B128" s="1" t="s">
        <v>816</v>
      </c>
      <c r="C128" s="1" t="s">
        <v>817</v>
      </c>
      <c r="D128" s="1" t="s">
        <v>307</v>
      </c>
      <c r="E128" s="2">
        <v>43760</v>
      </c>
      <c r="F128" s="2">
        <v>43789</v>
      </c>
      <c r="G128" s="2">
        <v>44155</v>
      </c>
      <c r="H128" s="2">
        <v>44155</v>
      </c>
      <c r="K128" s="1" t="s">
        <v>818</v>
      </c>
      <c r="L128" s="1">
        <v>1711282019</v>
      </c>
      <c r="M128" s="4">
        <v>289319.19</v>
      </c>
      <c r="N128" s="4">
        <v>289319.19</v>
      </c>
      <c r="O128" s="1" t="s">
        <v>309</v>
      </c>
      <c r="P128" s="1" t="s">
        <v>650</v>
      </c>
      <c r="Q128" s="1" t="str">
        <f>VLOOKUP(A128,'TESTE 1'!A:A,1,0)</f>
        <v>19CT0049</v>
      </c>
    </row>
    <row r="129" spans="1:17" ht="15.75" customHeight="1" x14ac:dyDescent="0.25">
      <c r="A129" s="1" t="s">
        <v>106</v>
      </c>
      <c r="B129" s="1" t="s">
        <v>819</v>
      </c>
      <c r="C129" s="1" t="s">
        <v>820</v>
      </c>
      <c r="D129" s="1" t="s">
        <v>307</v>
      </c>
      <c r="E129" s="2">
        <v>43795</v>
      </c>
      <c r="F129" s="2">
        <v>43801</v>
      </c>
      <c r="G129" s="2">
        <v>44167</v>
      </c>
      <c r="H129" s="2">
        <v>44167</v>
      </c>
      <c r="K129" s="1" t="s">
        <v>821</v>
      </c>
      <c r="L129" s="1">
        <v>13701162019</v>
      </c>
      <c r="M129" s="4">
        <v>2998</v>
      </c>
      <c r="N129" s="4">
        <v>2998</v>
      </c>
      <c r="O129" s="1" t="s">
        <v>309</v>
      </c>
      <c r="P129" s="1" t="s">
        <v>349</v>
      </c>
      <c r="Q129" s="1" t="str">
        <f>VLOOKUP(A129,'TESTE 1'!A:A,1,0)</f>
        <v>19CT0062</v>
      </c>
    </row>
    <row r="130" spans="1:17" ht="15.75" customHeight="1" x14ac:dyDescent="0.25">
      <c r="A130" s="1" t="s">
        <v>822</v>
      </c>
      <c r="B130" s="1" t="s">
        <v>823</v>
      </c>
      <c r="C130" s="1" t="s">
        <v>824</v>
      </c>
      <c r="D130" s="1" t="s">
        <v>307</v>
      </c>
      <c r="E130" s="2">
        <v>43818</v>
      </c>
      <c r="F130" s="2">
        <v>43826</v>
      </c>
      <c r="G130" s="2">
        <v>44922</v>
      </c>
      <c r="H130" s="2">
        <v>44922</v>
      </c>
      <c r="K130" s="1" t="s">
        <v>825</v>
      </c>
      <c r="L130" s="1">
        <v>8764602019</v>
      </c>
      <c r="M130" s="4">
        <v>9600</v>
      </c>
      <c r="N130" s="4">
        <v>9600</v>
      </c>
      <c r="O130" s="1" t="s">
        <v>309</v>
      </c>
      <c r="P130" s="1" t="s">
        <v>826</v>
      </c>
      <c r="Q130" s="1" t="e">
        <f>VLOOKUP(A130,'TESTE 1'!A:A,1,0)</f>
        <v>#N/A</v>
      </c>
    </row>
    <row r="131" spans="1:17" ht="15.75" customHeight="1" x14ac:dyDescent="0.25">
      <c r="A131" s="1" t="s">
        <v>114</v>
      </c>
      <c r="B131" s="1" t="s">
        <v>827</v>
      </c>
      <c r="C131" s="1" t="s">
        <v>828</v>
      </c>
      <c r="D131" s="1" t="s">
        <v>307</v>
      </c>
      <c r="E131" s="2">
        <v>43815</v>
      </c>
      <c r="F131" s="2">
        <v>43816</v>
      </c>
      <c r="G131" s="2">
        <v>44182</v>
      </c>
      <c r="H131" s="2">
        <v>44182</v>
      </c>
      <c r="K131" s="1" t="s">
        <v>829</v>
      </c>
      <c r="L131" s="1">
        <v>3804612019</v>
      </c>
      <c r="M131" s="4">
        <v>16338.4</v>
      </c>
      <c r="N131" s="4">
        <v>16338.4</v>
      </c>
      <c r="O131" s="1" t="s">
        <v>309</v>
      </c>
      <c r="P131" s="1" t="s">
        <v>341</v>
      </c>
      <c r="Q131" s="1" t="str">
        <f>VLOOKUP(A131,'TESTE 1'!A:A,1,0)</f>
        <v>19CT0064</v>
      </c>
    </row>
    <row r="132" spans="1:17" ht="15.75" customHeight="1" x14ac:dyDescent="0.25">
      <c r="A132" s="1" t="s">
        <v>138</v>
      </c>
      <c r="B132" s="1" t="s">
        <v>830</v>
      </c>
      <c r="C132" s="1" t="s">
        <v>831</v>
      </c>
      <c r="D132" s="1" t="s">
        <v>307</v>
      </c>
      <c r="E132" s="2">
        <v>43899</v>
      </c>
      <c r="F132" s="2">
        <v>43900</v>
      </c>
      <c r="G132" s="2">
        <v>44265</v>
      </c>
      <c r="H132" s="2">
        <v>44265</v>
      </c>
      <c r="K132" s="1" t="s">
        <v>832</v>
      </c>
      <c r="L132" s="1" t="s">
        <v>833</v>
      </c>
      <c r="M132" s="4">
        <v>417825</v>
      </c>
      <c r="N132" s="4">
        <v>417825</v>
      </c>
      <c r="O132" s="1" t="s">
        <v>314</v>
      </c>
      <c r="Q132" s="1" t="str">
        <f>VLOOKUP(A132,'TESTE 1'!A:A,1,0)</f>
        <v>20CT0007</v>
      </c>
    </row>
    <row r="133" spans="1:17" ht="15.75" customHeight="1" x14ac:dyDescent="0.25">
      <c r="A133" s="1" t="s">
        <v>210</v>
      </c>
      <c r="B133" s="1" t="s">
        <v>834</v>
      </c>
      <c r="C133" s="1" t="s">
        <v>835</v>
      </c>
      <c r="D133" s="1" t="s">
        <v>307</v>
      </c>
      <c r="E133" s="2">
        <v>43234</v>
      </c>
      <c r="F133" s="2">
        <v>43234</v>
      </c>
      <c r="G133" s="2">
        <v>45060</v>
      </c>
      <c r="H133" s="2">
        <v>45060</v>
      </c>
      <c r="K133" s="1" t="s">
        <v>836</v>
      </c>
      <c r="L133" s="1">
        <v>4372018</v>
      </c>
      <c r="M133" s="4">
        <v>72000</v>
      </c>
      <c r="N133" s="4">
        <v>72000</v>
      </c>
      <c r="O133" s="1" t="s">
        <v>314</v>
      </c>
      <c r="P133" s="1" t="s">
        <v>837</v>
      </c>
      <c r="Q133" s="1" t="str">
        <f>VLOOKUP(A133,'TESTE 1'!A:A,1,0)</f>
        <v>18CT0016</v>
      </c>
    </row>
    <row r="134" spans="1:17" ht="15.75" customHeight="1" x14ac:dyDescent="0.25">
      <c r="A134" s="1" t="s">
        <v>230</v>
      </c>
      <c r="B134" s="1" t="s">
        <v>838</v>
      </c>
      <c r="C134" s="1" t="s">
        <v>839</v>
      </c>
      <c r="D134" s="1" t="s">
        <v>307</v>
      </c>
      <c r="E134" s="2">
        <v>43287</v>
      </c>
      <c r="F134" s="2">
        <v>43347</v>
      </c>
      <c r="G134" s="2">
        <v>45173</v>
      </c>
      <c r="H134" s="2">
        <v>45173</v>
      </c>
      <c r="K134" s="1" t="s">
        <v>840</v>
      </c>
      <c r="L134" s="1" t="s">
        <v>841</v>
      </c>
      <c r="M134" s="4">
        <v>72000</v>
      </c>
      <c r="N134" s="4">
        <v>77034.23</v>
      </c>
      <c r="O134" s="1" t="s">
        <v>314</v>
      </c>
      <c r="P134" s="1" t="s">
        <v>842</v>
      </c>
      <c r="Q134" s="1" t="str">
        <f>VLOOKUP(A134,'TESTE 1'!A:A,1,0)</f>
        <v>18CT0027</v>
      </c>
    </row>
    <row r="135" spans="1:17" ht="15.75" customHeight="1" x14ac:dyDescent="0.25">
      <c r="A135" s="1" t="s">
        <v>843</v>
      </c>
      <c r="B135" s="1" t="s">
        <v>844</v>
      </c>
      <c r="C135" s="1" t="s">
        <v>845</v>
      </c>
      <c r="D135" s="1" t="s">
        <v>307</v>
      </c>
      <c r="E135" s="2">
        <v>43410</v>
      </c>
      <c r="F135" s="2">
        <v>43410</v>
      </c>
      <c r="G135" s="2">
        <v>45236</v>
      </c>
      <c r="H135" s="2">
        <v>45236</v>
      </c>
      <c r="K135" s="1" t="s">
        <v>846</v>
      </c>
      <c r="L135" s="1">
        <v>12220522018</v>
      </c>
      <c r="M135" s="4">
        <v>201362.87</v>
      </c>
      <c r="N135" s="4">
        <v>201362.87</v>
      </c>
      <c r="O135" s="1" t="s">
        <v>309</v>
      </c>
      <c r="P135" s="1" t="s">
        <v>382</v>
      </c>
      <c r="Q135" s="1" t="e">
        <f>VLOOKUP(A135,'TESTE 1'!A:A,1,0)</f>
        <v>#N/A</v>
      </c>
    </row>
    <row r="136" spans="1:17" ht="15.75" customHeight="1" x14ac:dyDescent="0.25">
      <c r="A136" s="1" t="s">
        <v>142</v>
      </c>
      <c r="B136" s="1" t="s">
        <v>847</v>
      </c>
      <c r="C136" s="1" t="s">
        <v>848</v>
      </c>
      <c r="D136" s="1" t="s">
        <v>307</v>
      </c>
      <c r="E136" s="2">
        <v>43901</v>
      </c>
      <c r="F136" s="2">
        <v>43915</v>
      </c>
      <c r="G136" s="2">
        <v>44280</v>
      </c>
      <c r="H136" s="2">
        <v>44280</v>
      </c>
      <c r="K136" s="1" t="s">
        <v>849</v>
      </c>
      <c r="L136" s="1" t="s">
        <v>850</v>
      </c>
      <c r="M136" s="4">
        <v>12700</v>
      </c>
      <c r="N136" s="4">
        <v>12700</v>
      </c>
      <c r="O136" s="1" t="s">
        <v>309</v>
      </c>
      <c r="P136" s="1" t="s">
        <v>626</v>
      </c>
      <c r="Q136" s="1" t="str">
        <f>VLOOKUP(A136,'TESTE 1'!A:A,1,0)</f>
        <v>20CT0008</v>
      </c>
    </row>
    <row r="137" spans="1:17" ht="15.75" customHeight="1" x14ac:dyDescent="0.25">
      <c r="A137" s="1" t="s">
        <v>257</v>
      </c>
      <c r="B137" s="1" t="s">
        <v>851</v>
      </c>
      <c r="C137" s="1" t="s">
        <v>852</v>
      </c>
      <c r="D137" s="1" t="s">
        <v>307</v>
      </c>
      <c r="E137" s="2">
        <v>43872</v>
      </c>
      <c r="F137" s="2">
        <v>44018</v>
      </c>
      <c r="G137" s="2">
        <v>45844</v>
      </c>
      <c r="H137" s="2">
        <v>45844</v>
      </c>
      <c r="K137" s="1" t="s">
        <v>853</v>
      </c>
      <c r="L137" s="1" t="s">
        <v>854</v>
      </c>
      <c r="M137" s="4">
        <v>114000</v>
      </c>
      <c r="N137" s="4">
        <v>114000</v>
      </c>
      <c r="O137" s="1" t="s">
        <v>314</v>
      </c>
      <c r="P137" s="1" t="s">
        <v>855</v>
      </c>
      <c r="Q137" s="1" t="str">
        <f>VLOOKUP(A137,'TESTE 1'!A:A,1,0)</f>
        <v>20CT0003</v>
      </c>
    </row>
    <row r="138" spans="1:17" ht="15.75" customHeight="1" x14ac:dyDescent="0.25">
      <c r="A138" s="1" t="s">
        <v>856</v>
      </c>
      <c r="B138" s="1" t="s">
        <v>857</v>
      </c>
      <c r="C138" s="1" t="s">
        <v>858</v>
      </c>
      <c r="D138" s="1" t="s">
        <v>307</v>
      </c>
      <c r="E138" s="2">
        <v>44018</v>
      </c>
      <c r="F138" s="2">
        <v>44020</v>
      </c>
      <c r="G138" s="2">
        <v>44195</v>
      </c>
      <c r="H138" s="2">
        <v>44195</v>
      </c>
      <c r="K138" s="1" t="s">
        <v>859</v>
      </c>
      <c r="L138" s="1" t="s">
        <v>860</v>
      </c>
      <c r="M138" s="4">
        <v>11700</v>
      </c>
      <c r="N138" s="4">
        <v>11700</v>
      </c>
      <c r="O138" s="1" t="s">
        <v>309</v>
      </c>
      <c r="P138" s="1" t="s">
        <v>656</v>
      </c>
      <c r="Q138" s="1" t="e">
        <f>VLOOKUP(A138,'TESTE 1'!A:A,1,0)</f>
        <v>#N/A</v>
      </c>
    </row>
    <row r="139" spans="1:17" ht="15.75" customHeight="1" x14ac:dyDescent="0.25">
      <c r="A139" s="1" t="s">
        <v>861</v>
      </c>
      <c r="B139" s="1" t="s">
        <v>862</v>
      </c>
      <c r="C139" s="1" t="s">
        <v>863</v>
      </c>
      <c r="D139" s="1" t="s">
        <v>307</v>
      </c>
      <c r="E139" s="2">
        <v>44124</v>
      </c>
      <c r="F139" s="2">
        <v>44125</v>
      </c>
      <c r="G139" s="2">
        <v>44490</v>
      </c>
      <c r="H139" s="2">
        <v>44490</v>
      </c>
      <c r="K139" s="1" t="s">
        <v>864</v>
      </c>
      <c r="L139" s="1" t="s">
        <v>865</v>
      </c>
      <c r="M139" s="4">
        <v>8844.5</v>
      </c>
      <c r="N139" s="4">
        <v>8844.5</v>
      </c>
      <c r="O139" s="1" t="s">
        <v>309</v>
      </c>
      <c r="Q139" s="1" t="e">
        <f>VLOOKUP(A139,'TESTE 1'!A:A,1,0)</f>
        <v>#N/A</v>
      </c>
    </row>
    <row r="140" spans="1:17" ht="15.75" customHeight="1" x14ac:dyDescent="0.25">
      <c r="A140" s="1" t="s">
        <v>136</v>
      </c>
      <c r="B140" s="1" t="s">
        <v>866</v>
      </c>
      <c r="C140" s="1" t="s">
        <v>867</v>
      </c>
      <c r="D140" s="1" t="s">
        <v>307</v>
      </c>
      <c r="E140" s="2">
        <v>43889</v>
      </c>
      <c r="F140" s="2">
        <v>43892</v>
      </c>
      <c r="G140" s="2">
        <v>44257</v>
      </c>
      <c r="H140" s="2">
        <v>44257</v>
      </c>
      <c r="K140" s="1" t="s">
        <v>868</v>
      </c>
      <c r="L140" s="1">
        <v>1230312020</v>
      </c>
      <c r="M140" s="4">
        <v>149250</v>
      </c>
      <c r="N140" s="4">
        <v>149250</v>
      </c>
      <c r="O140" s="1" t="s">
        <v>309</v>
      </c>
      <c r="P140" s="1" t="s">
        <v>349</v>
      </c>
      <c r="Q140" s="1" t="str">
        <f>VLOOKUP(A140,'TESTE 1'!A:A,1,0)</f>
        <v>20CT0006</v>
      </c>
    </row>
    <row r="141" spans="1:17" ht="15.75" customHeight="1" x14ac:dyDescent="0.25">
      <c r="A141" s="1" t="s">
        <v>869</v>
      </c>
      <c r="B141" s="1" t="s">
        <v>870</v>
      </c>
      <c r="C141" s="1" t="s">
        <v>871</v>
      </c>
      <c r="D141" s="1" t="s">
        <v>307</v>
      </c>
      <c r="E141" s="2">
        <v>44082</v>
      </c>
      <c r="F141" s="2">
        <v>44083</v>
      </c>
      <c r="G141" s="2">
        <v>45909</v>
      </c>
      <c r="H141" s="2">
        <v>45937</v>
      </c>
      <c r="I141" s="2">
        <v>44111</v>
      </c>
      <c r="J141" s="2">
        <v>44144</v>
      </c>
      <c r="K141" s="1" t="s">
        <v>872</v>
      </c>
      <c r="L141" s="1" t="s">
        <v>873</v>
      </c>
      <c r="M141" s="4">
        <v>158470</v>
      </c>
      <c r="N141" s="4">
        <v>158470</v>
      </c>
      <c r="O141" s="1" t="s">
        <v>309</v>
      </c>
      <c r="Q141" s="1" t="e">
        <f>VLOOKUP(A141,'TESTE 1'!A:A,1,0)</f>
        <v>#N/A</v>
      </c>
    </row>
    <row r="142" spans="1:17" ht="15.75" customHeight="1" x14ac:dyDescent="0.25">
      <c r="A142" s="1" t="s">
        <v>261</v>
      </c>
      <c r="B142" s="1" t="s">
        <v>874</v>
      </c>
      <c r="C142" s="1" t="s">
        <v>875</v>
      </c>
      <c r="D142" s="1" t="s">
        <v>307</v>
      </c>
      <c r="E142" s="2">
        <v>44040</v>
      </c>
      <c r="F142" s="2">
        <v>44075</v>
      </c>
      <c r="G142" s="2">
        <v>45901</v>
      </c>
      <c r="H142" s="2">
        <v>45901</v>
      </c>
      <c r="K142" s="1" t="s">
        <v>876</v>
      </c>
      <c r="L142" s="1" t="s">
        <v>877</v>
      </c>
      <c r="M142" s="4">
        <v>90000</v>
      </c>
      <c r="N142" s="4">
        <v>90000</v>
      </c>
      <c r="O142" s="1" t="s">
        <v>314</v>
      </c>
      <c r="P142" s="1" t="s">
        <v>878</v>
      </c>
      <c r="Q142" s="1" t="str">
        <f>VLOOKUP(A142,'TESTE 1'!A:A,1,0)</f>
        <v>20CT0018</v>
      </c>
    </row>
    <row r="143" spans="1:17" ht="15.75" customHeight="1" x14ac:dyDescent="0.25">
      <c r="A143" s="1" t="s">
        <v>50</v>
      </c>
      <c r="B143" s="1" t="s">
        <v>879</v>
      </c>
      <c r="C143" s="1" t="s">
        <v>880</v>
      </c>
      <c r="D143" s="1" t="s">
        <v>307</v>
      </c>
      <c r="E143" s="2">
        <v>44041</v>
      </c>
      <c r="F143" s="2">
        <v>44084</v>
      </c>
      <c r="G143" s="2">
        <v>44450</v>
      </c>
      <c r="H143" s="2">
        <v>44450</v>
      </c>
      <c r="K143" s="1" t="s">
        <v>881</v>
      </c>
      <c r="L143" s="1" t="s">
        <v>882</v>
      </c>
      <c r="M143" s="4">
        <v>401000</v>
      </c>
      <c r="N143" s="4">
        <v>401000</v>
      </c>
      <c r="O143" s="1" t="s">
        <v>314</v>
      </c>
      <c r="P143" s="1" t="s">
        <v>883</v>
      </c>
      <c r="Q143" s="1" t="str">
        <f>VLOOKUP(A143,'TESTE 1'!A:A,1,0)</f>
        <v>20CT0025</v>
      </c>
    </row>
    <row r="144" spans="1:17" ht="15.75" customHeight="1" x14ac:dyDescent="0.25">
      <c r="A144" s="1" t="s">
        <v>884</v>
      </c>
      <c r="B144" s="1" t="s">
        <v>885</v>
      </c>
      <c r="C144" s="1" t="s">
        <v>886</v>
      </c>
      <c r="D144" s="1" t="s">
        <v>307</v>
      </c>
      <c r="E144" s="2">
        <v>44047</v>
      </c>
      <c r="F144" s="2">
        <v>44053</v>
      </c>
      <c r="G144" s="2">
        <v>44195</v>
      </c>
      <c r="H144" s="2">
        <v>44195</v>
      </c>
      <c r="K144" s="1" t="s">
        <v>887</v>
      </c>
      <c r="L144" s="1" t="s">
        <v>888</v>
      </c>
      <c r="M144" s="4">
        <v>15700</v>
      </c>
      <c r="N144" s="4">
        <v>15700</v>
      </c>
      <c r="O144" s="1" t="s">
        <v>309</v>
      </c>
      <c r="Q144" s="1" t="e">
        <f>VLOOKUP(A144,'TESTE 1'!A:A,1,0)</f>
        <v>#N/A</v>
      </c>
    </row>
    <row r="145" spans="1:17" ht="15.75" customHeight="1" x14ac:dyDescent="0.25">
      <c r="A145" s="1" t="s">
        <v>59</v>
      </c>
      <c r="B145" s="1" t="s">
        <v>889</v>
      </c>
      <c r="C145" s="1" t="s">
        <v>890</v>
      </c>
      <c r="D145" s="1" t="s">
        <v>307</v>
      </c>
      <c r="E145" s="2">
        <v>44049</v>
      </c>
      <c r="F145" s="2">
        <v>44094</v>
      </c>
      <c r="G145" s="2">
        <v>44459</v>
      </c>
      <c r="H145" s="2">
        <v>44459</v>
      </c>
      <c r="K145" s="1" t="s">
        <v>891</v>
      </c>
      <c r="L145" s="1" t="s">
        <v>892</v>
      </c>
      <c r="M145" s="4">
        <v>407299.11</v>
      </c>
      <c r="N145" s="4">
        <v>407299.11</v>
      </c>
      <c r="O145" s="1" t="s">
        <v>314</v>
      </c>
      <c r="P145" s="1" t="s">
        <v>404</v>
      </c>
      <c r="Q145" s="1" t="str">
        <f>VLOOKUP(A145,'TESTE 1'!A:A,1,0)</f>
        <v>20CT0031</v>
      </c>
    </row>
    <row r="146" spans="1:17" ht="15.75" customHeight="1" x14ac:dyDescent="0.25">
      <c r="A146" s="1" t="s">
        <v>893</v>
      </c>
      <c r="B146" s="1" t="s">
        <v>894</v>
      </c>
      <c r="C146" s="1" t="s">
        <v>895</v>
      </c>
      <c r="D146" s="1" t="s">
        <v>307</v>
      </c>
      <c r="E146" s="2">
        <v>44068</v>
      </c>
      <c r="F146" s="2">
        <v>44069</v>
      </c>
      <c r="G146" s="2">
        <v>44159</v>
      </c>
      <c r="H146" s="2">
        <v>44159</v>
      </c>
      <c r="K146" s="1" t="s">
        <v>896</v>
      </c>
      <c r="L146" s="1" t="s">
        <v>897</v>
      </c>
      <c r="M146" s="4">
        <v>16410</v>
      </c>
      <c r="N146" s="4">
        <v>16410</v>
      </c>
      <c r="O146" s="1" t="s">
        <v>314</v>
      </c>
      <c r="Q146" s="1" t="e">
        <f>VLOOKUP(A146,'TESTE 1'!A:A,1,0)</f>
        <v>#N/A</v>
      </c>
    </row>
    <row r="147" spans="1:17" ht="15.75" customHeight="1" x14ac:dyDescent="0.25">
      <c r="A147" s="1" t="s">
        <v>272</v>
      </c>
      <c r="B147" s="1" t="s">
        <v>898</v>
      </c>
      <c r="C147" s="1" t="s">
        <v>899</v>
      </c>
      <c r="D147" s="1" t="s">
        <v>307</v>
      </c>
      <c r="E147" s="2">
        <v>44068</v>
      </c>
      <c r="F147" s="2">
        <v>44068</v>
      </c>
      <c r="G147" s="2">
        <v>44433</v>
      </c>
      <c r="H147" s="2">
        <v>44433</v>
      </c>
      <c r="K147" s="1" t="s">
        <v>900</v>
      </c>
      <c r="L147" s="1" t="s">
        <v>901</v>
      </c>
      <c r="M147" s="4">
        <v>18486</v>
      </c>
      <c r="N147" s="4">
        <v>18486</v>
      </c>
      <c r="O147" s="1" t="s">
        <v>314</v>
      </c>
      <c r="P147" s="1" t="s">
        <v>902</v>
      </c>
      <c r="Q147" s="1" t="str">
        <f>VLOOKUP(A147,'TESTE 1'!A:A,1,0)</f>
        <v>20CT0036</v>
      </c>
    </row>
    <row r="148" spans="1:17" ht="15.75" customHeight="1" x14ac:dyDescent="0.25">
      <c r="A148" s="1" t="s">
        <v>72</v>
      </c>
      <c r="B148" s="1" t="s">
        <v>903</v>
      </c>
      <c r="C148" s="1" t="s">
        <v>904</v>
      </c>
      <c r="D148" s="1" t="s">
        <v>307</v>
      </c>
      <c r="E148" s="2">
        <v>44082</v>
      </c>
      <c r="F148" s="2">
        <v>44134</v>
      </c>
      <c r="G148" s="2">
        <v>45229</v>
      </c>
      <c r="H148" s="2">
        <v>45229</v>
      </c>
      <c r="K148" s="1" t="s">
        <v>905</v>
      </c>
      <c r="L148" s="1" t="s">
        <v>649</v>
      </c>
      <c r="M148" s="4">
        <v>8550</v>
      </c>
      <c r="N148" s="4">
        <v>8550</v>
      </c>
      <c r="O148" s="1" t="s">
        <v>309</v>
      </c>
      <c r="P148" s="1" t="s">
        <v>650</v>
      </c>
      <c r="Q148" s="1" t="str">
        <f>VLOOKUP(A148,'TESTE 1'!A:A,1,0)</f>
        <v>20CT0048</v>
      </c>
    </row>
    <row r="149" spans="1:17" ht="15.75" customHeight="1" x14ac:dyDescent="0.25">
      <c r="A149" s="1" t="s">
        <v>270</v>
      </c>
      <c r="B149" s="1" t="s">
        <v>906</v>
      </c>
      <c r="C149" s="1" t="s">
        <v>907</v>
      </c>
      <c r="D149" s="1" t="s">
        <v>307</v>
      </c>
      <c r="E149" s="2">
        <v>44056</v>
      </c>
      <c r="F149" s="2">
        <v>44067</v>
      </c>
      <c r="G149" s="2">
        <v>44432</v>
      </c>
      <c r="H149" s="2">
        <v>44432</v>
      </c>
      <c r="K149" s="1" t="s">
        <v>908</v>
      </c>
      <c r="L149" s="1" t="s">
        <v>909</v>
      </c>
      <c r="M149" s="4">
        <v>44699.6</v>
      </c>
      <c r="N149" s="4">
        <v>44699.6</v>
      </c>
      <c r="O149" s="1" t="s">
        <v>314</v>
      </c>
      <c r="P149" s="1" t="s">
        <v>806</v>
      </c>
      <c r="Q149" s="1" t="str">
        <f>VLOOKUP(A149,'TESTE 1'!A:A,1,0)</f>
        <v>20CT0032</v>
      </c>
    </row>
    <row r="150" spans="1:17" ht="15.75" customHeight="1" x14ac:dyDescent="0.25">
      <c r="A150" s="1" t="s">
        <v>245</v>
      </c>
      <c r="B150" s="1" t="s">
        <v>910</v>
      </c>
      <c r="C150" s="1" t="s">
        <v>911</v>
      </c>
      <c r="D150" s="1" t="s">
        <v>307</v>
      </c>
      <c r="E150" s="2">
        <v>43902</v>
      </c>
      <c r="F150" s="2">
        <v>43944</v>
      </c>
      <c r="G150" s="2">
        <v>45770</v>
      </c>
      <c r="H150" s="2">
        <v>45770</v>
      </c>
      <c r="K150" s="1" t="s">
        <v>912</v>
      </c>
      <c r="L150" s="1" t="s">
        <v>913</v>
      </c>
      <c r="M150" s="4">
        <v>14400</v>
      </c>
      <c r="N150" s="4">
        <v>14400</v>
      </c>
      <c r="O150" s="1" t="s">
        <v>314</v>
      </c>
      <c r="P150" s="1" t="s">
        <v>914</v>
      </c>
      <c r="Q150" s="1" t="str">
        <f>VLOOKUP(A150,'TESTE 1'!A:A,1,0)</f>
        <v>20CT0004</v>
      </c>
    </row>
    <row r="151" spans="1:17" ht="15.75" customHeight="1" x14ac:dyDescent="0.25">
      <c r="A151" s="1" t="s">
        <v>76</v>
      </c>
      <c r="B151" s="1" t="s">
        <v>915</v>
      </c>
      <c r="C151" s="1" t="s">
        <v>916</v>
      </c>
      <c r="D151" s="1" t="s">
        <v>307</v>
      </c>
      <c r="E151" s="2">
        <v>43985</v>
      </c>
      <c r="F151" s="2">
        <v>43986</v>
      </c>
      <c r="G151" s="2">
        <v>44351</v>
      </c>
      <c r="H151" s="2">
        <v>44351</v>
      </c>
      <c r="K151" s="1" t="s">
        <v>917</v>
      </c>
      <c r="L151" s="1" t="s">
        <v>918</v>
      </c>
      <c r="M151" s="4">
        <v>373590</v>
      </c>
      <c r="N151" s="4">
        <v>373590</v>
      </c>
      <c r="O151" s="1" t="s">
        <v>309</v>
      </c>
      <c r="Q151" s="1" t="str">
        <f>VLOOKUP(A151,'TESTE 1'!A:A,1,0)</f>
        <v>20CT0019</v>
      </c>
    </row>
    <row r="152" spans="1:17" ht="15.75" customHeight="1" x14ac:dyDescent="0.25">
      <c r="A152" s="1" t="s">
        <v>919</v>
      </c>
      <c r="B152" s="1" t="s">
        <v>920</v>
      </c>
      <c r="C152" s="1" t="s">
        <v>921</v>
      </c>
      <c r="D152" s="1" t="s">
        <v>307</v>
      </c>
      <c r="E152" s="2">
        <v>44070</v>
      </c>
      <c r="F152" s="2">
        <v>44071</v>
      </c>
      <c r="G152" s="2">
        <v>44163</v>
      </c>
      <c r="H152" s="2">
        <v>44163</v>
      </c>
      <c r="K152" s="1" t="s">
        <v>922</v>
      </c>
      <c r="L152" s="1" t="s">
        <v>923</v>
      </c>
      <c r="M152" s="4">
        <v>3296.7</v>
      </c>
      <c r="N152" s="4">
        <v>3296.7</v>
      </c>
      <c r="O152" s="1" t="s">
        <v>309</v>
      </c>
      <c r="Q152" s="1" t="e">
        <f>VLOOKUP(A152,'TESTE 1'!A:A,1,0)</f>
        <v>#N/A</v>
      </c>
    </row>
    <row r="153" spans="1:17" ht="15.75" customHeight="1" x14ac:dyDescent="0.25">
      <c r="A153" s="1" t="s">
        <v>91</v>
      </c>
      <c r="B153" s="1" t="s">
        <v>924</v>
      </c>
      <c r="C153" s="1" t="s">
        <v>925</v>
      </c>
      <c r="D153" s="1" t="s">
        <v>307</v>
      </c>
      <c r="E153" s="2">
        <v>44131</v>
      </c>
      <c r="F153" s="2">
        <v>44143</v>
      </c>
      <c r="G153" s="2">
        <v>44508</v>
      </c>
      <c r="H153" s="2">
        <v>44508</v>
      </c>
      <c r="K153" s="1" t="s">
        <v>926</v>
      </c>
      <c r="L153" s="1" t="s">
        <v>927</v>
      </c>
      <c r="M153" s="4">
        <v>15399.6</v>
      </c>
      <c r="N153" s="4">
        <v>15399.6</v>
      </c>
      <c r="O153" s="1" t="s">
        <v>314</v>
      </c>
      <c r="P153" s="1" t="s">
        <v>928</v>
      </c>
      <c r="Q153" s="1" t="str">
        <f>VLOOKUP(A153,'TESTE 1'!A:A,1,0)</f>
        <v>20CT0080</v>
      </c>
    </row>
    <row r="154" spans="1:17" ht="15.75" customHeight="1" x14ac:dyDescent="0.25"/>
    <row r="155" spans="1:17" ht="15.75" customHeight="1" x14ac:dyDescent="0.25"/>
    <row r="156" spans="1:17" ht="15.75" customHeight="1" x14ac:dyDescent="0.25"/>
    <row r="157" spans="1:17" ht="15.75" customHeight="1" x14ac:dyDescent="0.25"/>
    <row r="158" spans="1:17" ht="15.75" customHeight="1" x14ac:dyDescent="0.25"/>
    <row r="159" spans="1:17" ht="15.75" customHeight="1" x14ac:dyDescent="0.25"/>
    <row r="160" spans="1:17"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autoFilter ref="A1:Q153"/>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8"/>
  <sheetViews>
    <sheetView tabSelected="1" zoomScale="66" zoomScaleNormal="66" workbookViewId="0">
      <pane ySplit="1" topLeftCell="A2" activePane="bottomLeft" state="frozen"/>
      <selection pane="bottomLeft" activeCell="K79" sqref="K79"/>
    </sheetView>
  </sheetViews>
  <sheetFormatPr defaultRowHeight="15" x14ac:dyDescent="0.25"/>
  <cols>
    <col min="1" max="1" width="20.85546875" customWidth="1"/>
    <col min="2" max="2" width="37.7109375" customWidth="1"/>
    <col min="3" max="3" width="33.28515625" customWidth="1"/>
    <col min="4" max="4" width="20.7109375" customWidth="1"/>
    <col min="5" max="5" width="35.140625" customWidth="1"/>
    <col min="6" max="6" width="19" customWidth="1"/>
    <col min="7" max="7" width="15.7109375" customWidth="1"/>
    <col min="8" max="8" width="21.85546875" customWidth="1"/>
    <col min="9" max="9" width="44.28515625" customWidth="1"/>
    <col min="10" max="10" width="61.5703125" customWidth="1"/>
    <col min="11" max="11" width="35.7109375" customWidth="1"/>
    <col min="12" max="12" width="21.85546875" customWidth="1"/>
    <col min="13" max="13" width="24.5703125" customWidth="1"/>
    <col min="14" max="14" width="13.5703125" customWidth="1"/>
    <col min="15" max="15" width="21.140625" customWidth="1"/>
    <col min="16" max="16" width="28.42578125" customWidth="1"/>
    <col min="17" max="1025" width="14.42578125" customWidth="1"/>
  </cols>
  <sheetData>
    <row r="1" spans="1:16" ht="21" x14ac:dyDescent="0.25">
      <c r="A1" s="215" t="s">
        <v>929</v>
      </c>
      <c r="B1" s="215"/>
      <c r="C1" s="215"/>
      <c r="D1" s="215"/>
      <c r="E1" s="215"/>
      <c r="F1" s="215"/>
      <c r="G1" s="215"/>
      <c r="H1" s="215"/>
      <c r="I1" s="215"/>
      <c r="J1" s="215"/>
      <c r="K1" s="215"/>
      <c r="L1" s="215"/>
      <c r="M1" s="215"/>
      <c r="N1" s="215"/>
      <c r="O1" s="215"/>
      <c r="P1" s="215"/>
    </row>
    <row r="2" spans="1:16" ht="21" x14ac:dyDescent="0.25">
      <c r="A2" s="215" t="s">
        <v>930</v>
      </c>
      <c r="B2" s="215"/>
      <c r="C2" s="215"/>
      <c r="D2" s="215"/>
      <c r="E2" s="215"/>
      <c r="F2" s="215"/>
      <c r="G2" s="215"/>
      <c r="H2" s="215"/>
      <c r="I2" s="215"/>
      <c r="J2" s="215"/>
      <c r="K2" s="215"/>
      <c r="L2" s="215"/>
      <c r="M2" s="215"/>
      <c r="N2" s="215"/>
      <c r="O2" s="215"/>
      <c r="P2" s="215"/>
    </row>
    <row r="3" spans="1:16" ht="31.5" x14ac:dyDescent="0.25">
      <c r="A3" s="6" t="s">
        <v>0</v>
      </c>
      <c r="B3" s="7" t="s">
        <v>289</v>
      </c>
      <c r="C3" s="6" t="s">
        <v>931</v>
      </c>
      <c r="D3" s="6" t="s">
        <v>932</v>
      </c>
      <c r="E3" s="6" t="s">
        <v>1</v>
      </c>
      <c r="F3" s="6" t="s">
        <v>933</v>
      </c>
      <c r="G3" s="7" t="s">
        <v>934</v>
      </c>
      <c r="H3" s="7" t="s">
        <v>935</v>
      </c>
      <c r="I3" s="7" t="s">
        <v>936</v>
      </c>
      <c r="J3" s="6" t="s">
        <v>5</v>
      </c>
      <c r="K3" s="7" t="s">
        <v>937</v>
      </c>
      <c r="L3" s="8" t="s">
        <v>938</v>
      </c>
      <c r="M3" s="8" t="s">
        <v>939</v>
      </c>
      <c r="N3" s="8" t="s">
        <v>8</v>
      </c>
      <c r="O3" s="7" t="s">
        <v>940</v>
      </c>
      <c r="P3" s="7" t="s">
        <v>941</v>
      </c>
    </row>
    <row r="4" spans="1:16" x14ac:dyDescent="0.25">
      <c r="A4" s="216" t="s">
        <v>942</v>
      </c>
      <c r="B4" s="216"/>
      <c r="C4" s="216"/>
      <c r="D4" s="216"/>
      <c r="E4" s="216"/>
      <c r="F4" s="216"/>
      <c r="G4" s="216"/>
      <c r="H4" s="216"/>
      <c r="I4" s="216"/>
      <c r="J4" s="216"/>
      <c r="K4" s="216"/>
      <c r="L4" s="216"/>
      <c r="M4" s="216"/>
      <c r="N4" s="216"/>
      <c r="O4" s="216"/>
      <c r="P4" s="216"/>
    </row>
    <row r="5" spans="1:16" x14ac:dyDescent="0.25">
      <c r="A5" s="217" t="s">
        <v>943</v>
      </c>
      <c r="B5" s="218" t="s">
        <v>944</v>
      </c>
      <c r="C5" s="11" t="s">
        <v>945</v>
      </c>
      <c r="D5" s="219">
        <v>2025</v>
      </c>
      <c r="E5" s="218" t="s">
        <v>946</v>
      </c>
      <c r="F5" s="219">
        <v>5380</v>
      </c>
      <c r="G5" s="12" t="s">
        <v>947</v>
      </c>
      <c r="H5" s="220" t="s">
        <v>948</v>
      </c>
      <c r="I5" s="9">
        <v>1</v>
      </c>
      <c r="J5" s="221" t="s">
        <v>949</v>
      </c>
      <c r="K5" s="218" t="s">
        <v>950</v>
      </c>
      <c r="L5" s="222">
        <v>18207464.379999999</v>
      </c>
      <c r="M5" s="223">
        <v>7282985.75</v>
      </c>
      <c r="N5" s="224" t="s">
        <v>951</v>
      </c>
      <c r="O5" s="226">
        <v>45836</v>
      </c>
      <c r="P5" s="227" t="s">
        <v>952</v>
      </c>
    </row>
    <row r="6" spans="1:16" x14ac:dyDescent="0.25">
      <c r="A6" s="217"/>
      <c r="B6" s="217"/>
      <c r="C6" s="11" t="s">
        <v>953</v>
      </c>
      <c r="D6" s="219"/>
      <c r="E6" s="219"/>
      <c r="F6" s="219"/>
      <c r="G6" s="9" t="s">
        <v>954</v>
      </c>
      <c r="H6" s="220"/>
      <c r="I6" s="9">
        <v>1</v>
      </c>
      <c r="J6" s="221"/>
      <c r="K6" s="221"/>
      <c r="L6" s="221"/>
      <c r="M6" s="221"/>
      <c r="N6" s="225"/>
      <c r="O6" s="221"/>
      <c r="P6" s="221"/>
    </row>
    <row r="7" spans="1:16" ht="30" x14ac:dyDescent="0.25">
      <c r="A7" s="217"/>
      <c r="B7" s="217"/>
      <c r="C7" s="11" t="s">
        <v>955</v>
      </c>
      <c r="D7" s="219"/>
      <c r="E7" s="219"/>
      <c r="F7" s="219"/>
      <c r="G7" s="9" t="s">
        <v>956</v>
      </c>
      <c r="H7" s="220"/>
      <c r="I7" s="9">
        <v>2</v>
      </c>
      <c r="J7" s="221"/>
      <c r="K7" s="221"/>
      <c r="L7" s="221"/>
      <c r="M7" s="221"/>
      <c r="N7" s="225"/>
      <c r="O7" s="221"/>
      <c r="P7" s="221"/>
    </row>
    <row r="8" spans="1:16" x14ac:dyDescent="0.25">
      <c r="A8" s="217"/>
      <c r="B8" s="217"/>
      <c r="C8" s="16" t="s">
        <v>957</v>
      </c>
      <c r="D8" s="219"/>
      <c r="E8" s="219"/>
      <c r="F8" s="219"/>
      <c r="G8" s="12" t="s">
        <v>12</v>
      </c>
      <c r="H8" s="220"/>
      <c r="I8" s="12">
        <v>6</v>
      </c>
      <c r="J8" s="221"/>
      <c r="K8" s="221"/>
      <c r="L8" s="221"/>
      <c r="M8" s="221"/>
      <c r="N8" s="225"/>
      <c r="O8" s="221"/>
      <c r="P8" s="221"/>
    </row>
    <row r="9" spans="1:16" x14ac:dyDescent="0.25">
      <c r="A9" s="217"/>
      <c r="B9" s="217"/>
      <c r="C9" s="16" t="s">
        <v>958</v>
      </c>
      <c r="D9" s="219"/>
      <c r="E9" s="219"/>
      <c r="F9" s="219"/>
      <c r="G9" s="12" t="s">
        <v>12</v>
      </c>
      <c r="H9" s="220"/>
      <c r="I9" s="12">
        <v>10</v>
      </c>
      <c r="J9" s="221"/>
      <c r="K9" s="221"/>
      <c r="L9" s="221"/>
      <c r="M9" s="221"/>
      <c r="N9" s="225"/>
      <c r="O9" s="221"/>
      <c r="P9" s="221"/>
    </row>
    <row r="10" spans="1:16" x14ac:dyDescent="0.25">
      <c r="A10" s="217"/>
      <c r="B10" s="217"/>
      <c r="C10" s="16" t="s">
        <v>959</v>
      </c>
      <c r="D10" s="219"/>
      <c r="E10" s="219"/>
      <c r="F10" s="219"/>
      <c r="G10" s="12" t="s">
        <v>12</v>
      </c>
      <c r="H10" s="220"/>
      <c r="I10" s="12">
        <v>4</v>
      </c>
      <c r="J10" s="221"/>
      <c r="K10" s="221"/>
      <c r="L10" s="221"/>
      <c r="M10" s="221"/>
      <c r="N10" s="225"/>
      <c r="O10" s="221"/>
      <c r="P10" s="221"/>
    </row>
    <row r="11" spans="1:16" x14ac:dyDescent="0.25">
      <c r="A11" s="217"/>
      <c r="B11" s="217"/>
      <c r="C11" s="16" t="s">
        <v>960</v>
      </c>
      <c r="D11" s="219"/>
      <c r="E11" s="219"/>
      <c r="F11" s="219"/>
      <c r="G11" s="12" t="s">
        <v>12</v>
      </c>
      <c r="H11" s="220"/>
      <c r="I11" s="12">
        <v>5</v>
      </c>
      <c r="J11" s="221"/>
      <c r="K11" s="221"/>
      <c r="L11" s="221"/>
      <c r="M11" s="221"/>
      <c r="N11" s="225"/>
      <c r="O11" s="221"/>
      <c r="P11" s="221"/>
    </row>
    <row r="12" spans="1:16" x14ac:dyDescent="0.25">
      <c r="A12" s="217"/>
      <c r="B12" s="217"/>
      <c r="C12" s="16" t="s">
        <v>961</v>
      </c>
      <c r="D12" s="219"/>
      <c r="E12" s="219"/>
      <c r="F12" s="219"/>
      <c r="G12" s="12" t="s">
        <v>12</v>
      </c>
      <c r="H12" s="220"/>
      <c r="I12" s="12">
        <v>1</v>
      </c>
      <c r="J12" s="221"/>
      <c r="K12" s="221"/>
      <c r="L12" s="221"/>
      <c r="M12" s="221"/>
      <c r="N12" s="225"/>
      <c r="O12" s="221"/>
      <c r="P12" s="221"/>
    </row>
    <row r="13" spans="1:16" x14ac:dyDescent="0.25">
      <c r="A13" s="217"/>
      <c r="B13" s="217"/>
      <c r="C13" s="16" t="s">
        <v>962</v>
      </c>
      <c r="D13" s="219"/>
      <c r="E13" s="219"/>
      <c r="F13" s="219"/>
      <c r="G13" s="12" t="s">
        <v>12</v>
      </c>
      <c r="H13" s="220"/>
      <c r="I13" s="12">
        <v>22</v>
      </c>
      <c r="J13" s="221"/>
      <c r="K13" s="221"/>
      <c r="L13" s="221"/>
      <c r="M13" s="221"/>
      <c r="N13" s="225"/>
      <c r="O13" s="221"/>
      <c r="P13" s="221"/>
    </row>
    <row r="14" spans="1:16" ht="30" x14ac:dyDescent="0.25">
      <c r="A14" s="217"/>
      <c r="B14" s="217"/>
      <c r="C14" s="16" t="s">
        <v>963</v>
      </c>
      <c r="D14" s="219"/>
      <c r="E14" s="219"/>
      <c r="F14" s="219"/>
      <c r="G14" s="12" t="s">
        <v>964</v>
      </c>
      <c r="H14" s="220"/>
      <c r="I14" s="12">
        <v>1</v>
      </c>
      <c r="J14" s="221"/>
      <c r="K14" s="221"/>
      <c r="L14" s="221"/>
      <c r="M14" s="221"/>
      <c r="N14" s="225"/>
      <c r="O14" s="221"/>
      <c r="P14" s="221"/>
    </row>
    <row r="15" spans="1:16" x14ac:dyDescent="0.25">
      <c r="A15" s="217"/>
      <c r="B15" s="217"/>
      <c r="C15" s="16" t="s">
        <v>965</v>
      </c>
      <c r="D15" s="219"/>
      <c r="E15" s="219"/>
      <c r="F15" s="219"/>
      <c r="G15" s="12" t="s">
        <v>966</v>
      </c>
      <c r="H15" s="220"/>
      <c r="I15" s="12">
        <v>1</v>
      </c>
      <c r="J15" s="221"/>
      <c r="K15" s="221"/>
      <c r="L15" s="221"/>
      <c r="M15" s="221"/>
      <c r="N15" s="225"/>
      <c r="O15" s="221"/>
      <c r="P15" s="221"/>
    </row>
    <row r="16" spans="1:16" x14ac:dyDescent="0.25">
      <c r="A16" s="217"/>
      <c r="B16" s="217"/>
      <c r="C16" s="16" t="s">
        <v>967</v>
      </c>
      <c r="D16" s="219"/>
      <c r="E16" s="219"/>
      <c r="F16" s="219"/>
      <c r="G16" s="12" t="s">
        <v>12</v>
      </c>
      <c r="H16" s="220"/>
      <c r="I16" s="12">
        <v>1</v>
      </c>
      <c r="J16" s="221"/>
      <c r="K16" s="221"/>
      <c r="L16" s="221"/>
      <c r="M16" s="221"/>
      <c r="N16" s="225"/>
      <c r="O16" s="221"/>
      <c r="P16" s="221"/>
    </row>
    <row r="17" spans="1:16" x14ac:dyDescent="0.25">
      <c r="A17" s="217"/>
      <c r="B17" s="217"/>
      <c r="C17" s="16" t="s">
        <v>968</v>
      </c>
      <c r="D17" s="219"/>
      <c r="E17" s="219"/>
      <c r="F17" s="219"/>
      <c r="G17" s="12" t="s">
        <v>12</v>
      </c>
      <c r="H17" s="220"/>
      <c r="I17" s="12">
        <v>4</v>
      </c>
      <c r="J17" s="221"/>
      <c r="K17" s="221"/>
      <c r="L17" s="221"/>
      <c r="M17" s="221"/>
      <c r="N17" s="225"/>
      <c r="O17" s="221"/>
      <c r="P17" s="221"/>
    </row>
    <row r="18" spans="1:16" x14ac:dyDescent="0.25">
      <c r="A18" s="217"/>
      <c r="B18" s="217"/>
      <c r="C18" s="16" t="s">
        <v>969</v>
      </c>
      <c r="D18" s="219"/>
      <c r="E18" s="219"/>
      <c r="F18" s="219"/>
      <c r="G18" s="12" t="s">
        <v>12</v>
      </c>
      <c r="H18" s="220"/>
      <c r="I18" s="12">
        <v>7</v>
      </c>
      <c r="J18" s="221"/>
      <c r="K18" s="221"/>
      <c r="L18" s="221"/>
      <c r="M18" s="221"/>
      <c r="N18" s="225"/>
      <c r="O18" s="221"/>
      <c r="P18" s="221"/>
    </row>
    <row r="19" spans="1:16" ht="30" x14ac:dyDescent="0.25">
      <c r="A19" s="217"/>
      <c r="B19" s="217"/>
      <c r="C19" s="16" t="s">
        <v>970</v>
      </c>
      <c r="D19" s="219"/>
      <c r="E19" s="219"/>
      <c r="F19" s="219"/>
      <c r="G19" s="12" t="s">
        <v>964</v>
      </c>
      <c r="H19" s="220"/>
      <c r="I19" s="12">
        <v>69</v>
      </c>
      <c r="J19" s="221"/>
      <c r="K19" s="221"/>
      <c r="L19" s="221"/>
      <c r="M19" s="221"/>
      <c r="N19" s="225"/>
      <c r="O19" s="221"/>
      <c r="P19" s="221"/>
    </row>
    <row r="20" spans="1:16" x14ac:dyDescent="0.25">
      <c r="A20" s="217"/>
      <c r="B20" s="217"/>
      <c r="C20" s="16" t="s">
        <v>971</v>
      </c>
      <c r="D20" s="219"/>
      <c r="E20" s="219"/>
      <c r="F20" s="219"/>
      <c r="G20" s="12" t="s">
        <v>28</v>
      </c>
      <c r="H20" s="220"/>
      <c r="I20" s="12">
        <v>1</v>
      </c>
      <c r="J20" s="221"/>
      <c r="K20" s="221"/>
      <c r="L20" s="221"/>
      <c r="M20" s="221"/>
      <c r="N20" s="225"/>
      <c r="O20" s="221"/>
      <c r="P20" s="221"/>
    </row>
    <row r="21" spans="1:16" x14ac:dyDescent="0.25">
      <c r="A21" s="217"/>
      <c r="B21" s="217"/>
      <c r="C21" s="16" t="s">
        <v>972</v>
      </c>
      <c r="D21" s="219"/>
      <c r="E21" s="219"/>
      <c r="F21" s="219"/>
      <c r="G21" s="12" t="s">
        <v>28</v>
      </c>
      <c r="H21" s="220"/>
      <c r="I21" s="12">
        <v>11</v>
      </c>
      <c r="J21" s="221"/>
      <c r="K21" s="221"/>
      <c r="L21" s="221"/>
      <c r="M21" s="221"/>
      <c r="N21" s="225"/>
      <c r="O21" s="221"/>
      <c r="P21" s="221"/>
    </row>
    <row r="22" spans="1:16" x14ac:dyDescent="0.25">
      <c r="A22" s="217"/>
      <c r="B22" s="217"/>
      <c r="C22" s="16" t="s">
        <v>973</v>
      </c>
      <c r="D22" s="219"/>
      <c r="E22" s="219"/>
      <c r="F22" s="219"/>
      <c r="G22" s="12" t="s">
        <v>12</v>
      </c>
      <c r="H22" s="220"/>
      <c r="I22" s="12">
        <v>1</v>
      </c>
      <c r="J22" s="221"/>
      <c r="K22" s="221"/>
      <c r="L22" s="221"/>
      <c r="M22" s="221"/>
      <c r="N22" s="225"/>
      <c r="O22" s="221"/>
      <c r="P22" s="221"/>
    </row>
    <row r="23" spans="1:16" x14ac:dyDescent="0.25">
      <c r="A23" s="217"/>
      <c r="B23" s="217"/>
      <c r="C23" s="16" t="s">
        <v>974</v>
      </c>
      <c r="D23" s="219"/>
      <c r="E23" s="219"/>
      <c r="F23" s="219"/>
      <c r="G23" s="12" t="s">
        <v>12</v>
      </c>
      <c r="H23" s="220"/>
      <c r="I23" s="12">
        <v>2</v>
      </c>
      <c r="J23" s="221"/>
      <c r="K23" s="221"/>
      <c r="L23" s="221"/>
      <c r="M23" s="221"/>
      <c r="N23" s="225"/>
      <c r="O23" s="221"/>
      <c r="P23" s="221"/>
    </row>
    <row r="24" spans="1:16" x14ac:dyDescent="0.25">
      <c r="A24" s="217"/>
      <c r="B24" s="217"/>
      <c r="C24" s="16" t="s">
        <v>975</v>
      </c>
      <c r="D24" s="219"/>
      <c r="E24" s="219"/>
      <c r="F24" s="219"/>
      <c r="G24" s="12" t="s">
        <v>976</v>
      </c>
      <c r="H24" s="220"/>
      <c r="I24" s="12">
        <v>1</v>
      </c>
      <c r="J24" s="221"/>
      <c r="K24" s="221"/>
      <c r="L24" s="221"/>
      <c r="M24" s="221"/>
      <c r="N24" s="225"/>
      <c r="O24" s="221"/>
      <c r="P24" s="221"/>
    </row>
    <row r="25" spans="1:16" x14ac:dyDescent="0.25">
      <c r="A25" s="217"/>
      <c r="B25" s="217"/>
      <c r="C25" s="16" t="s">
        <v>977</v>
      </c>
      <c r="D25" s="219"/>
      <c r="E25" s="219"/>
      <c r="F25" s="219"/>
      <c r="G25" s="12" t="s">
        <v>12</v>
      </c>
      <c r="H25" s="220"/>
      <c r="I25" s="12">
        <v>1</v>
      </c>
      <c r="J25" s="221"/>
      <c r="K25" s="221"/>
      <c r="L25" s="221"/>
      <c r="M25" s="221"/>
      <c r="N25" s="225"/>
      <c r="O25" s="221"/>
      <c r="P25" s="221"/>
    </row>
    <row r="26" spans="1:16" x14ac:dyDescent="0.25">
      <c r="A26" s="217"/>
      <c r="B26" s="217"/>
      <c r="C26" s="16" t="s">
        <v>978</v>
      </c>
      <c r="D26" s="219"/>
      <c r="E26" s="219"/>
      <c r="F26" s="219"/>
      <c r="G26" s="12" t="s">
        <v>954</v>
      </c>
      <c r="H26" s="220"/>
      <c r="I26" s="12">
        <v>5</v>
      </c>
      <c r="J26" s="221"/>
      <c r="K26" s="221"/>
      <c r="L26" s="221"/>
      <c r="M26" s="221"/>
      <c r="N26" s="225"/>
      <c r="O26" s="221"/>
      <c r="P26" s="221"/>
    </row>
    <row r="27" spans="1:16" x14ac:dyDescent="0.25">
      <c r="A27" s="217"/>
      <c r="B27" s="217"/>
      <c r="C27" s="16" t="s">
        <v>979</v>
      </c>
      <c r="D27" s="219"/>
      <c r="E27" s="219"/>
      <c r="F27" s="219"/>
      <c r="G27" s="12" t="s">
        <v>12</v>
      </c>
      <c r="H27" s="220"/>
      <c r="I27" s="12">
        <v>6</v>
      </c>
      <c r="J27" s="221"/>
      <c r="K27" s="221"/>
      <c r="L27" s="221"/>
      <c r="M27" s="221"/>
      <c r="N27" s="225"/>
      <c r="O27" s="221"/>
      <c r="P27" s="221"/>
    </row>
    <row r="28" spans="1:16" x14ac:dyDescent="0.25">
      <c r="A28" s="217"/>
      <c r="B28" s="217"/>
      <c r="C28" s="16" t="s">
        <v>980</v>
      </c>
      <c r="D28" s="219"/>
      <c r="E28" s="219"/>
      <c r="F28" s="219"/>
      <c r="G28" s="12" t="s">
        <v>981</v>
      </c>
      <c r="H28" s="220"/>
      <c r="I28" s="12">
        <v>2</v>
      </c>
      <c r="J28" s="221"/>
      <c r="K28" s="221"/>
      <c r="L28" s="221"/>
      <c r="M28" s="221"/>
      <c r="N28" s="225"/>
      <c r="O28" s="221"/>
      <c r="P28" s="221"/>
    </row>
    <row r="29" spans="1:16" x14ac:dyDescent="0.25">
      <c r="A29" s="217"/>
      <c r="B29" s="217"/>
      <c r="C29" s="16" t="s">
        <v>982</v>
      </c>
      <c r="D29" s="219"/>
      <c r="E29" s="219"/>
      <c r="F29" s="219"/>
      <c r="G29" s="12" t="s">
        <v>12</v>
      </c>
      <c r="H29" s="220"/>
      <c r="I29" s="12">
        <v>6</v>
      </c>
      <c r="J29" s="221"/>
      <c r="K29" s="221"/>
      <c r="L29" s="221"/>
      <c r="M29" s="221"/>
      <c r="N29" s="225"/>
      <c r="O29" s="221"/>
      <c r="P29" s="221"/>
    </row>
    <row r="30" spans="1:16" x14ac:dyDescent="0.25">
      <c r="A30" s="217"/>
      <c r="B30" s="217"/>
      <c r="C30" s="16" t="s">
        <v>983</v>
      </c>
      <c r="D30" s="219"/>
      <c r="E30" s="219"/>
      <c r="F30" s="219"/>
      <c r="G30" s="12" t="s">
        <v>984</v>
      </c>
      <c r="H30" s="220"/>
      <c r="I30" s="12">
        <v>1</v>
      </c>
      <c r="J30" s="221"/>
      <c r="K30" s="221"/>
      <c r="L30" s="221"/>
      <c r="M30" s="221"/>
      <c r="N30" s="225"/>
      <c r="O30" s="221"/>
      <c r="P30" s="221"/>
    </row>
    <row r="31" spans="1:16" x14ac:dyDescent="0.25">
      <c r="A31" s="217"/>
      <c r="B31" s="217"/>
      <c r="C31" s="16" t="s">
        <v>985</v>
      </c>
      <c r="D31" s="219"/>
      <c r="E31" s="219"/>
      <c r="F31" s="219"/>
      <c r="G31" s="12" t="s">
        <v>984</v>
      </c>
      <c r="H31" s="220"/>
      <c r="I31" s="12">
        <v>1</v>
      </c>
      <c r="J31" s="221"/>
      <c r="K31" s="221"/>
      <c r="L31" s="221"/>
      <c r="M31" s="221"/>
      <c r="N31" s="225"/>
      <c r="O31" s="221"/>
      <c r="P31" s="221"/>
    </row>
    <row r="32" spans="1:16" x14ac:dyDescent="0.25">
      <c r="A32" s="217"/>
      <c r="B32" s="217"/>
      <c r="C32" s="16" t="s">
        <v>986</v>
      </c>
      <c r="D32" s="219"/>
      <c r="E32" s="218"/>
      <c r="F32" s="219"/>
      <c r="G32" s="12" t="s">
        <v>984</v>
      </c>
      <c r="H32" s="220"/>
      <c r="I32" s="12">
        <v>1</v>
      </c>
      <c r="J32" s="221"/>
      <c r="K32" s="221"/>
      <c r="L32" s="221"/>
      <c r="M32" s="221"/>
      <c r="N32" s="225"/>
      <c r="O32" s="221"/>
      <c r="P32" s="221"/>
    </row>
    <row r="33" spans="1:16" x14ac:dyDescent="0.25">
      <c r="A33" s="228" t="s">
        <v>987</v>
      </c>
      <c r="B33" s="228"/>
      <c r="C33" s="228"/>
      <c r="D33" s="228"/>
      <c r="E33" s="228"/>
      <c r="F33" s="228"/>
      <c r="G33" s="228"/>
      <c r="H33" s="228"/>
      <c r="I33" s="228"/>
      <c r="J33" s="228"/>
      <c r="K33" s="228"/>
      <c r="L33" s="17">
        <f>SUM(L5)</f>
        <v>18207464.379999999</v>
      </c>
      <c r="M33" s="17">
        <f>SUM(M5)</f>
        <v>7282985.75</v>
      </c>
      <c r="N33" s="229"/>
      <c r="O33" s="229"/>
      <c r="P33" s="229"/>
    </row>
    <row r="34" spans="1:16" x14ac:dyDescent="0.25">
      <c r="A34" s="230" t="s">
        <v>988</v>
      </c>
      <c r="B34" s="230"/>
      <c r="C34" s="230"/>
      <c r="D34" s="230"/>
      <c r="E34" s="230"/>
      <c r="F34" s="230"/>
      <c r="G34" s="230"/>
      <c r="H34" s="230"/>
      <c r="I34" s="230"/>
      <c r="J34" s="230"/>
      <c r="K34" s="230"/>
      <c r="L34" s="230"/>
      <c r="M34" s="230"/>
      <c r="N34" s="230"/>
      <c r="O34" s="230"/>
      <c r="P34" s="230"/>
    </row>
    <row r="35" spans="1:16" ht="135" x14ac:dyDescent="0.25">
      <c r="A35" s="18" t="s">
        <v>989</v>
      </c>
      <c r="B35" s="19" t="s">
        <v>990</v>
      </c>
      <c r="C35" s="20" t="s">
        <v>991</v>
      </c>
      <c r="D35" s="21">
        <v>2025</v>
      </c>
      <c r="E35" s="22" t="s">
        <v>992</v>
      </c>
      <c r="F35" s="21" t="s">
        <v>993</v>
      </c>
      <c r="G35" s="23" t="s">
        <v>994</v>
      </c>
      <c r="H35" s="23" t="s">
        <v>995</v>
      </c>
      <c r="I35" s="23" t="s">
        <v>996</v>
      </c>
      <c r="J35" s="22" t="s">
        <v>997</v>
      </c>
      <c r="K35" s="23" t="s">
        <v>998</v>
      </c>
      <c r="L35" s="24">
        <v>275995</v>
      </c>
      <c r="M35" s="24">
        <v>275995</v>
      </c>
      <c r="N35" s="199" t="s">
        <v>999</v>
      </c>
      <c r="O35" s="25">
        <v>45779</v>
      </c>
      <c r="P35" s="26" t="s">
        <v>1000</v>
      </c>
    </row>
    <row r="36" spans="1:16" ht="90" x14ac:dyDescent="0.25">
      <c r="A36" s="27" t="s">
        <v>1001</v>
      </c>
      <c r="B36" s="28" t="s">
        <v>1002</v>
      </c>
      <c r="C36" s="28" t="s">
        <v>1003</v>
      </c>
      <c r="D36" s="29" t="s">
        <v>1004</v>
      </c>
      <c r="E36" s="10" t="s">
        <v>1005</v>
      </c>
      <c r="F36" s="30" t="s">
        <v>1006</v>
      </c>
      <c r="G36" s="12" t="s">
        <v>1007</v>
      </c>
      <c r="H36" s="9" t="s">
        <v>1008</v>
      </c>
      <c r="I36" s="9" t="s">
        <v>1009</v>
      </c>
      <c r="J36" s="10" t="s">
        <v>1010</v>
      </c>
      <c r="K36" s="28" t="s">
        <v>1011</v>
      </c>
      <c r="L36" s="31">
        <v>21000</v>
      </c>
      <c r="M36" s="31">
        <v>21000</v>
      </c>
      <c r="N36" s="198" t="s">
        <v>999</v>
      </c>
      <c r="O36" s="32">
        <v>45720</v>
      </c>
      <c r="P36" s="33">
        <v>45627</v>
      </c>
    </row>
    <row r="37" spans="1:16" x14ac:dyDescent="0.25">
      <c r="A37" s="228" t="s">
        <v>987</v>
      </c>
      <c r="B37" s="228"/>
      <c r="C37" s="228"/>
      <c r="D37" s="228"/>
      <c r="E37" s="228"/>
      <c r="F37" s="228"/>
      <c r="G37" s="228"/>
      <c r="H37" s="228"/>
      <c r="I37" s="228"/>
      <c r="J37" s="228"/>
      <c r="K37" s="228"/>
      <c r="L37" s="34">
        <f>SUM(L35:L36)</f>
        <v>296995</v>
      </c>
      <c r="M37" s="35">
        <f>SUM(M35:M36)</f>
        <v>296995</v>
      </c>
      <c r="N37" s="229"/>
      <c r="O37" s="229"/>
      <c r="P37" s="229"/>
    </row>
    <row r="38" spans="1:16" x14ac:dyDescent="0.25">
      <c r="A38" s="216" t="s">
        <v>1012</v>
      </c>
      <c r="B38" s="216"/>
      <c r="C38" s="216"/>
      <c r="D38" s="216"/>
      <c r="E38" s="216"/>
      <c r="F38" s="216"/>
      <c r="G38" s="216"/>
      <c r="H38" s="216"/>
      <c r="I38" s="216"/>
      <c r="J38" s="216"/>
      <c r="K38" s="216"/>
      <c r="L38" s="216"/>
      <c r="M38" s="216"/>
      <c r="N38" s="216"/>
      <c r="O38" s="216"/>
      <c r="P38" s="216"/>
    </row>
    <row r="39" spans="1:16" ht="45" x14ac:dyDescent="0.25">
      <c r="A39" s="9" t="s">
        <v>1013</v>
      </c>
      <c r="B39" s="28" t="s">
        <v>1014</v>
      </c>
      <c r="C39" s="11" t="s">
        <v>1015</v>
      </c>
      <c r="D39" s="30">
        <v>2025</v>
      </c>
      <c r="E39" s="28" t="s">
        <v>1016</v>
      </c>
      <c r="F39" s="30">
        <v>10049</v>
      </c>
      <c r="G39" s="9" t="s">
        <v>1017</v>
      </c>
      <c r="H39" s="12" t="s">
        <v>1008</v>
      </c>
      <c r="I39" s="9" t="s">
        <v>1018</v>
      </c>
      <c r="J39" s="28" t="s">
        <v>284</v>
      </c>
      <c r="K39" s="12" t="s">
        <v>1019</v>
      </c>
      <c r="L39" s="31">
        <v>31962.5</v>
      </c>
      <c r="M39" s="31">
        <v>31962.5</v>
      </c>
      <c r="N39" s="198" t="s">
        <v>951</v>
      </c>
      <c r="O39" s="36">
        <v>45626</v>
      </c>
      <c r="P39" s="37" t="s">
        <v>1020</v>
      </c>
    </row>
    <row r="40" spans="1:16" ht="375" x14ac:dyDescent="0.25">
      <c r="A40" s="9" t="s">
        <v>1021</v>
      </c>
      <c r="B40" s="28" t="s">
        <v>317</v>
      </c>
      <c r="C40" s="11" t="s">
        <v>1022</v>
      </c>
      <c r="D40" s="30">
        <v>2025</v>
      </c>
      <c r="E40" s="28" t="s">
        <v>1023</v>
      </c>
      <c r="F40" s="30">
        <v>4286</v>
      </c>
      <c r="G40" s="9" t="s">
        <v>1024</v>
      </c>
      <c r="H40" s="12" t="s">
        <v>1025</v>
      </c>
      <c r="I40" s="12" t="s">
        <v>1026</v>
      </c>
      <c r="J40" s="28" t="s">
        <v>1027</v>
      </c>
      <c r="K40" s="12" t="s">
        <v>1019</v>
      </c>
      <c r="L40" s="31">
        <v>501875</v>
      </c>
      <c r="M40" s="31">
        <v>501875</v>
      </c>
      <c r="N40" s="198" t="s">
        <v>951</v>
      </c>
      <c r="O40" s="36">
        <v>47301</v>
      </c>
      <c r="P40" s="37" t="s">
        <v>1028</v>
      </c>
    </row>
    <row r="41" spans="1:16" x14ac:dyDescent="0.25">
      <c r="A41" s="228" t="s">
        <v>987</v>
      </c>
      <c r="B41" s="228"/>
      <c r="C41" s="228"/>
      <c r="D41" s="228"/>
      <c r="E41" s="228"/>
      <c r="F41" s="228"/>
      <c r="G41" s="228"/>
      <c r="H41" s="228"/>
      <c r="I41" s="228"/>
      <c r="J41" s="228"/>
      <c r="K41" s="228"/>
      <c r="L41" s="34">
        <f>SUM(L39:L40)</f>
        <v>533837.5</v>
      </c>
      <c r="M41" s="35">
        <f>SUM(M39:M40)</f>
        <v>533837.5</v>
      </c>
      <c r="N41" s="229"/>
      <c r="O41" s="229"/>
      <c r="P41" s="229"/>
    </row>
    <row r="42" spans="1:16" x14ac:dyDescent="0.25">
      <c r="A42" s="216" t="s">
        <v>1029</v>
      </c>
      <c r="B42" s="216"/>
      <c r="C42" s="216"/>
      <c r="D42" s="216"/>
      <c r="E42" s="216"/>
      <c r="F42" s="216"/>
      <c r="G42" s="216"/>
      <c r="H42" s="216"/>
      <c r="I42" s="216"/>
      <c r="J42" s="216"/>
      <c r="K42" s="216"/>
      <c r="L42" s="216"/>
      <c r="M42" s="216"/>
      <c r="N42" s="216"/>
      <c r="O42" s="216"/>
      <c r="P42" s="216"/>
    </row>
    <row r="43" spans="1:16" ht="150" x14ac:dyDescent="0.25">
      <c r="A43" s="9" t="s">
        <v>1030</v>
      </c>
      <c r="B43" s="10" t="s">
        <v>1031</v>
      </c>
      <c r="C43" s="16" t="s">
        <v>1029</v>
      </c>
      <c r="D43" s="29">
        <v>2025</v>
      </c>
      <c r="E43" s="38" t="s">
        <v>1032</v>
      </c>
      <c r="F43" s="29">
        <v>23572</v>
      </c>
      <c r="G43" s="12" t="s">
        <v>1033</v>
      </c>
      <c r="H43" s="12" t="s">
        <v>1008</v>
      </c>
      <c r="I43" s="12" t="s">
        <v>1034</v>
      </c>
      <c r="J43" s="10" t="s">
        <v>1035</v>
      </c>
      <c r="K43" s="12" t="s">
        <v>1036</v>
      </c>
      <c r="L43" s="13">
        <v>770500</v>
      </c>
      <c r="M43" s="13">
        <v>770500</v>
      </c>
      <c r="N43" s="198" t="s">
        <v>951</v>
      </c>
      <c r="O43" s="39">
        <v>46006</v>
      </c>
      <c r="P43" s="15" t="s">
        <v>1037</v>
      </c>
    </row>
    <row r="44" spans="1:16" ht="30" x14ac:dyDescent="0.25">
      <c r="A44" s="9" t="s">
        <v>1038</v>
      </c>
      <c r="B44" s="10" t="s">
        <v>1039</v>
      </c>
      <c r="C44" s="16" t="s">
        <v>1040</v>
      </c>
      <c r="D44" s="29">
        <v>2025</v>
      </c>
      <c r="E44" s="10" t="s">
        <v>1041</v>
      </c>
      <c r="F44" s="29">
        <v>22761</v>
      </c>
      <c r="G44" s="12" t="s">
        <v>1033</v>
      </c>
      <c r="H44" s="12" t="s">
        <v>1008</v>
      </c>
      <c r="I44" s="12" t="s">
        <v>1042</v>
      </c>
      <c r="J44" s="10" t="s">
        <v>1041</v>
      </c>
      <c r="K44" s="12" t="s">
        <v>1036</v>
      </c>
      <c r="L44" s="13">
        <v>78000</v>
      </c>
      <c r="M44" s="13">
        <v>78000</v>
      </c>
      <c r="N44" s="198" t="s">
        <v>951</v>
      </c>
      <c r="O44" s="39">
        <v>45732</v>
      </c>
      <c r="P44" s="40" t="s">
        <v>1000</v>
      </c>
    </row>
    <row r="45" spans="1:16" x14ac:dyDescent="0.25">
      <c r="A45" s="228" t="s">
        <v>987</v>
      </c>
      <c r="B45" s="228"/>
      <c r="C45" s="228"/>
      <c r="D45" s="228"/>
      <c r="E45" s="228"/>
      <c r="F45" s="228"/>
      <c r="G45" s="228"/>
      <c r="H45" s="228"/>
      <c r="I45" s="228"/>
      <c r="J45" s="228"/>
      <c r="K45" s="228"/>
      <c r="L45" s="34">
        <f>SUM(L43:L44)</f>
        <v>848500</v>
      </c>
      <c r="M45" s="35">
        <f>SUM(M43:M44)</f>
        <v>848500</v>
      </c>
      <c r="N45" s="229"/>
      <c r="O45" s="229"/>
      <c r="P45" s="229"/>
    </row>
    <row r="46" spans="1:16" x14ac:dyDescent="0.25">
      <c r="A46" s="216" t="s">
        <v>1043</v>
      </c>
      <c r="B46" s="216"/>
      <c r="C46" s="216"/>
      <c r="D46" s="216"/>
      <c r="E46" s="216"/>
      <c r="F46" s="216"/>
      <c r="G46" s="216"/>
      <c r="H46" s="216"/>
      <c r="I46" s="216"/>
      <c r="J46" s="216"/>
      <c r="K46" s="216"/>
      <c r="L46" s="216"/>
      <c r="M46" s="216"/>
      <c r="N46" s="216"/>
      <c r="O46" s="216"/>
      <c r="P46" s="216"/>
    </row>
    <row r="47" spans="1:16" ht="45" x14ac:dyDescent="0.25">
      <c r="A47" s="27" t="s">
        <v>1044</v>
      </c>
      <c r="B47" s="10" t="s">
        <v>1045</v>
      </c>
      <c r="C47" s="231" t="s">
        <v>1046</v>
      </c>
      <c r="D47" s="30">
        <v>2025</v>
      </c>
      <c r="E47" s="10" t="s">
        <v>1047</v>
      </c>
      <c r="F47" s="30" t="s">
        <v>1048</v>
      </c>
      <c r="G47" s="12" t="s">
        <v>984</v>
      </c>
      <c r="H47" s="12" t="s">
        <v>1049</v>
      </c>
      <c r="I47" s="41" t="s">
        <v>1050</v>
      </c>
      <c r="J47" s="10" t="s">
        <v>126</v>
      </c>
      <c r="K47" s="10" t="s">
        <v>1019</v>
      </c>
      <c r="L47" s="31">
        <v>125000</v>
      </c>
      <c r="M47" s="31">
        <v>125000</v>
      </c>
      <c r="N47" s="198" t="s">
        <v>951</v>
      </c>
      <c r="O47" s="32">
        <v>45776</v>
      </c>
      <c r="P47" s="15" t="s">
        <v>1051</v>
      </c>
    </row>
    <row r="48" spans="1:16" ht="60" x14ac:dyDescent="0.25">
      <c r="A48" s="27" t="s">
        <v>1052</v>
      </c>
      <c r="B48" s="10" t="s">
        <v>1053</v>
      </c>
      <c r="C48" s="231"/>
      <c r="D48" s="30">
        <v>2025</v>
      </c>
      <c r="E48" s="10" t="s">
        <v>1054</v>
      </c>
      <c r="F48" s="30" t="s">
        <v>1055</v>
      </c>
      <c r="G48" s="12" t="s">
        <v>984</v>
      </c>
      <c r="H48" s="12" t="s">
        <v>1056</v>
      </c>
      <c r="I48" s="9" t="s">
        <v>1057</v>
      </c>
      <c r="J48" s="10" t="s">
        <v>54</v>
      </c>
      <c r="K48" s="10" t="s">
        <v>1019</v>
      </c>
      <c r="L48" s="31">
        <v>77400</v>
      </c>
      <c r="M48" s="31">
        <v>77400</v>
      </c>
      <c r="N48" s="198" t="s">
        <v>951</v>
      </c>
      <c r="O48" s="36">
        <v>45697</v>
      </c>
      <c r="P48" s="15" t="s">
        <v>1058</v>
      </c>
    </row>
    <row r="49" spans="1:16" ht="345" x14ac:dyDescent="0.25">
      <c r="A49" s="27" t="s">
        <v>1059</v>
      </c>
      <c r="B49" s="10" t="s">
        <v>1060</v>
      </c>
      <c r="C49" s="231"/>
      <c r="D49" s="30">
        <v>2025</v>
      </c>
      <c r="E49" s="10" t="s">
        <v>1061</v>
      </c>
      <c r="F49" s="30" t="s">
        <v>1062</v>
      </c>
      <c r="G49" s="12" t="s">
        <v>984</v>
      </c>
      <c r="H49" s="12" t="s">
        <v>1063</v>
      </c>
      <c r="I49" s="9" t="s">
        <v>1064</v>
      </c>
      <c r="J49" s="10" t="s">
        <v>154</v>
      </c>
      <c r="K49" s="10" t="s">
        <v>1019</v>
      </c>
      <c r="L49" s="31">
        <v>28900</v>
      </c>
      <c r="M49" s="31">
        <v>28900</v>
      </c>
      <c r="N49" s="198" t="s">
        <v>1065</v>
      </c>
      <c r="O49" s="36">
        <v>45884</v>
      </c>
      <c r="P49" s="15" t="s">
        <v>1066</v>
      </c>
    </row>
    <row r="50" spans="1:16" ht="45" x14ac:dyDescent="0.25">
      <c r="A50" s="27" t="s">
        <v>1067</v>
      </c>
      <c r="B50" s="28" t="s">
        <v>1068</v>
      </c>
      <c r="C50" s="231"/>
      <c r="D50" s="30">
        <v>2025</v>
      </c>
      <c r="E50" s="28" t="s">
        <v>1069</v>
      </c>
      <c r="F50" s="30" t="s">
        <v>1070</v>
      </c>
      <c r="G50" s="9" t="s">
        <v>1071</v>
      </c>
      <c r="H50" s="12" t="s">
        <v>1056</v>
      </c>
      <c r="I50" s="9" t="s">
        <v>1072</v>
      </c>
      <c r="J50" s="28" t="s">
        <v>1073</v>
      </c>
      <c r="K50" s="10" t="s">
        <v>1019</v>
      </c>
      <c r="L50" s="31">
        <v>7829.6</v>
      </c>
      <c r="M50" s="31">
        <v>7829.6</v>
      </c>
      <c r="N50" s="198" t="s">
        <v>999</v>
      </c>
      <c r="O50" s="36">
        <v>45790</v>
      </c>
      <c r="P50" s="37" t="s">
        <v>1000</v>
      </c>
    </row>
    <row r="51" spans="1:16" ht="45" x14ac:dyDescent="0.25">
      <c r="A51" s="27" t="s">
        <v>1074</v>
      </c>
      <c r="B51" s="28" t="s">
        <v>1075</v>
      </c>
      <c r="C51" s="231"/>
      <c r="D51" s="30">
        <v>2025</v>
      </c>
      <c r="E51" s="28" t="s">
        <v>1076</v>
      </c>
      <c r="F51" s="30">
        <v>22438</v>
      </c>
      <c r="G51" s="9" t="s">
        <v>984</v>
      </c>
      <c r="H51" s="12" t="s">
        <v>1008</v>
      </c>
      <c r="I51" s="9" t="s">
        <v>1077</v>
      </c>
      <c r="J51" s="28" t="s">
        <v>1078</v>
      </c>
      <c r="K51" s="10" t="s">
        <v>1019</v>
      </c>
      <c r="L51" s="31">
        <v>12795</v>
      </c>
      <c r="M51" s="31">
        <v>12795</v>
      </c>
      <c r="N51" s="198" t="s">
        <v>999</v>
      </c>
      <c r="O51" s="36" t="s">
        <v>1079</v>
      </c>
      <c r="P51" s="37" t="s">
        <v>1000</v>
      </c>
    </row>
    <row r="52" spans="1:16" x14ac:dyDescent="0.25">
      <c r="A52" s="228" t="s">
        <v>987</v>
      </c>
      <c r="B52" s="228"/>
      <c r="C52" s="228"/>
      <c r="D52" s="228"/>
      <c r="E52" s="228"/>
      <c r="F52" s="228"/>
      <c r="G52" s="228"/>
      <c r="H52" s="228"/>
      <c r="I52" s="228"/>
      <c r="J52" s="228"/>
      <c r="K52" s="228"/>
      <c r="L52" s="34">
        <f>SUM(L47:L51)</f>
        <v>251924.6</v>
      </c>
      <c r="M52" s="35">
        <f>SUM(M47:M51)</f>
        <v>251924.6</v>
      </c>
      <c r="N52" s="229"/>
      <c r="O52" s="229"/>
      <c r="P52" s="229"/>
    </row>
    <row r="53" spans="1:16" x14ac:dyDescent="0.25">
      <c r="A53" s="216" t="s">
        <v>1080</v>
      </c>
      <c r="B53" s="216"/>
      <c r="C53" s="216"/>
      <c r="D53" s="216"/>
      <c r="E53" s="216"/>
      <c r="F53" s="216"/>
      <c r="G53" s="216"/>
      <c r="H53" s="216"/>
      <c r="I53" s="216"/>
      <c r="J53" s="216"/>
      <c r="K53" s="216"/>
      <c r="L53" s="216"/>
      <c r="M53" s="216"/>
      <c r="N53" s="216"/>
      <c r="O53" s="216"/>
      <c r="P53" s="216"/>
    </row>
    <row r="54" spans="1:16" ht="90" x14ac:dyDescent="0.25">
      <c r="A54" s="9" t="s">
        <v>1081</v>
      </c>
      <c r="B54" s="10" t="s">
        <v>1082</v>
      </c>
      <c r="C54" s="232" t="s">
        <v>1080</v>
      </c>
      <c r="D54" s="29">
        <v>2025</v>
      </c>
      <c r="E54" s="10" t="s">
        <v>1083</v>
      </c>
      <c r="F54" s="29">
        <v>3417</v>
      </c>
      <c r="G54" s="12" t="s">
        <v>12</v>
      </c>
      <c r="H54" s="12" t="s">
        <v>1084</v>
      </c>
      <c r="I54" s="9" t="s">
        <v>1072</v>
      </c>
      <c r="J54" s="10" t="s">
        <v>13</v>
      </c>
      <c r="K54" s="10" t="s">
        <v>1036</v>
      </c>
      <c r="L54" s="13">
        <v>73401.820000000007</v>
      </c>
      <c r="M54" s="13">
        <v>36700.910000000003</v>
      </c>
      <c r="N54" s="198" t="s">
        <v>1065</v>
      </c>
      <c r="O54" s="39">
        <v>46274</v>
      </c>
      <c r="P54" s="15" t="s">
        <v>1085</v>
      </c>
    </row>
    <row r="55" spans="1:16" ht="90" x14ac:dyDescent="0.25">
      <c r="A55" s="9" t="s">
        <v>1086</v>
      </c>
      <c r="B55" s="10" t="s">
        <v>1087</v>
      </c>
      <c r="C55" s="232"/>
      <c r="D55" s="29">
        <v>2025</v>
      </c>
      <c r="E55" s="10" t="s">
        <v>1088</v>
      </c>
      <c r="F55" s="29">
        <v>3417</v>
      </c>
      <c r="G55" s="12" t="s">
        <v>12</v>
      </c>
      <c r="H55" s="12" t="s">
        <v>1084</v>
      </c>
      <c r="I55" s="9" t="s">
        <v>1072</v>
      </c>
      <c r="J55" s="10" t="s">
        <v>13</v>
      </c>
      <c r="K55" s="10" t="s">
        <v>1036</v>
      </c>
      <c r="L55" s="13">
        <v>38579.760000000002</v>
      </c>
      <c r="M55" s="13">
        <v>19289.88</v>
      </c>
      <c r="N55" s="198" t="s">
        <v>1065</v>
      </c>
      <c r="O55" s="39">
        <v>46274</v>
      </c>
      <c r="P55" s="15" t="s">
        <v>1085</v>
      </c>
    </row>
    <row r="56" spans="1:16" ht="90" x14ac:dyDescent="0.25">
      <c r="A56" s="9" t="s">
        <v>1089</v>
      </c>
      <c r="B56" s="10" t="s">
        <v>1090</v>
      </c>
      <c r="C56" s="232"/>
      <c r="D56" s="29">
        <v>2025</v>
      </c>
      <c r="E56" s="10" t="s">
        <v>1088</v>
      </c>
      <c r="F56" s="29">
        <v>3417</v>
      </c>
      <c r="G56" s="12" t="s">
        <v>12</v>
      </c>
      <c r="H56" s="12" t="s">
        <v>1084</v>
      </c>
      <c r="I56" s="9" t="s">
        <v>1072</v>
      </c>
      <c r="J56" s="10" t="s">
        <v>13</v>
      </c>
      <c r="K56" s="10" t="s">
        <v>1036</v>
      </c>
      <c r="L56" s="13">
        <v>75999.199999999997</v>
      </c>
      <c r="M56" s="13">
        <v>37999.599999999999</v>
      </c>
      <c r="N56" s="198" t="s">
        <v>1065</v>
      </c>
      <c r="O56" s="39">
        <v>46274</v>
      </c>
      <c r="P56" s="15" t="s">
        <v>1085</v>
      </c>
    </row>
    <row r="57" spans="1:16" ht="60" x14ac:dyDescent="0.25">
      <c r="A57" s="9" t="s">
        <v>1091</v>
      </c>
      <c r="B57" s="10" t="s">
        <v>1092</v>
      </c>
      <c r="C57" s="232"/>
      <c r="D57" s="29">
        <v>2025</v>
      </c>
      <c r="E57" s="10" t="s">
        <v>1093</v>
      </c>
      <c r="F57" s="29">
        <v>25194</v>
      </c>
      <c r="G57" s="12" t="s">
        <v>12</v>
      </c>
      <c r="H57" s="12" t="s">
        <v>1094</v>
      </c>
      <c r="I57" s="12" t="s">
        <v>1009</v>
      </c>
      <c r="J57" s="10" t="s">
        <v>86</v>
      </c>
      <c r="K57" s="10" t="s">
        <v>1036</v>
      </c>
      <c r="L57" s="13">
        <v>2464997.4700000002</v>
      </c>
      <c r="M57" s="13">
        <v>2464997.4700000002</v>
      </c>
      <c r="N57" s="198" t="s">
        <v>951</v>
      </c>
      <c r="O57" s="14">
        <v>45964</v>
      </c>
      <c r="P57" s="42" t="s">
        <v>1095</v>
      </c>
    </row>
    <row r="58" spans="1:16" ht="60" x14ac:dyDescent="0.25">
      <c r="A58" s="27" t="s">
        <v>1096</v>
      </c>
      <c r="B58" s="10" t="s">
        <v>1097</v>
      </c>
      <c r="C58" s="232"/>
      <c r="D58" s="29">
        <v>2025</v>
      </c>
      <c r="E58" s="10" t="s">
        <v>1098</v>
      </c>
      <c r="F58" s="29">
        <v>14265</v>
      </c>
      <c r="G58" s="12" t="s">
        <v>51</v>
      </c>
      <c r="H58" s="12" t="s">
        <v>1099</v>
      </c>
      <c r="I58" s="12" t="s">
        <v>1009</v>
      </c>
      <c r="J58" s="10" t="s">
        <v>1098</v>
      </c>
      <c r="K58" s="10" t="s">
        <v>1100</v>
      </c>
      <c r="L58" s="13">
        <v>16624.400000000001</v>
      </c>
      <c r="M58" s="13">
        <v>3324.88</v>
      </c>
      <c r="N58" s="198" t="s">
        <v>951</v>
      </c>
      <c r="O58" s="14">
        <v>46974</v>
      </c>
      <c r="P58" s="40" t="s">
        <v>1101</v>
      </c>
    </row>
    <row r="59" spans="1:16" ht="30" x14ac:dyDescent="0.25">
      <c r="A59" s="27" t="s">
        <v>1102</v>
      </c>
      <c r="B59" s="10" t="s">
        <v>1103</v>
      </c>
      <c r="C59" s="232"/>
      <c r="D59" s="29">
        <v>2025</v>
      </c>
      <c r="E59" s="10" t="s">
        <v>1104</v>
      </c>
      <c r="F59" s="29">
        <v>14265</v>
      </c>
      <c r="G59" s="12" t="s">
        <v>51</v>
      </c>
      <c r="H59" s="12" t="s">
        <v>1056</v>
      </c>
      <c r="I59" s="12" t="s">
        <v>1009</v>
      </c>
      <c r="J59" s="10" t="s">
        <v>1104</v>
      </c>
      <c r="K59" s="10" t="s">
        <v>1100</v>
      </c>
      <c r="L59" s="13">
        <v>11232</v>
      </c>
      <c r="M59" s="13">
        <v>11232</v>
      </c>
      <c r="N59" s="198" t="s">
        <v>951</v>
      </c>
      <c r="O59" s="14">
        <v>45788</v>
      </c>
      <c r="P59" s="40" t="s">
        <v>1105</v>
      </c>
    </row>
    <row r="60" spans="1:16" x14ac:dyDescent="0.25">
      <c r="A60" s="228" t="s">
        <v>987</v>
      </c>
      <c r="B60" s="228"/>
      <c r="C60" s="228"/>
      <c r="D60" s="228"/>
      <c r="E60" s="228"/>
      <c r="F60" s="228"/>
      <c r="G60" s="228"/>
      <c r="H60" s="228"/>
      <c r="I60" s="228"/>
      <c r="J60" s="228"/>
      <c r="K60" s="228"/>
      <c r="L60" s="34">
        <f>SUM(L54:L59)</f>
        <v>2680834.65</v>
      </c>
      <c r="M60" s="35">
        <f>SUM(M54:M59)</f>
        <v>2573544.7400000002</v>
      </c>
      <c r="N60" s="229"/>
      <c r="O60" s="229"/>
      <c r="P60" s="229"/>
    </row>
    <row r="61" spans="1:16" x14ac:dyDescent="0.25">
      <c r="A61" s="216" t="s">
        <v>1106</v>
      </c>
      <c r="B61" s="216"/>
      <c r="C61" s="216"/>
      <c r="D61" s="216"/>
      <c r="E61" s="216"/>
      <c r="F61" s="216"/>
      <c r="G61" s="216"/>
      <c r="H61" s="216"/>
      <c r="I61" s="216"/>
      <c r="J61" s="216"/>
      <c r="K61" s="216"/>
      <c r="L61" s="216"/>
      <c r="M61" s="216"/>
      <c r="N61" s="216"/>
      <c r="O61" s="216"/>
      <c r="P61" s="216"/>
    </row>
    <row r="62" spans="1:16" ht="105" x14ac:dyDescent="0.25">
      <c r="A62" s="9" t="s">
        <v>1107</v>
      </c>
      <c r="B62" s="10" t="s">
        <v>1108</v>
      </c>
      <c r="C62" s="16" t="s">
        <v>1109</v>
      </c>
      <c r="D62" s="29">
        <v>2025</v>
      </c>
      <c r="E62" s="10" t="s">
        <v>1110</v>
      </c>
      <c r="F62" s="29" t="s">
        <v>1111</v>
      </c>
      <c r="G62" s="12" t="s">
        <v>12</v>
      </c>
      <c r="H62" s="12" t="s">
        <v>1008</v>
      </c>
      <c r="I62" s="12" t="s">
        <v>1009</v>
      </c>
      <c r="J62" s="10" t="s">
        <v>17</v>
      </c>
      <c r="K62" s="10" t="s">
        <v>1036</v>
      </c>
      <c r="L62" s="43">
        <v>33499.919999999998</v>
      </c>
      <c r="M62" s="43">
        <v>33499.919999999998</v>
      </c>
      <c r="N62" s="198" t="s">
        <v>951</v>
      </c>
      <c r="O62" s="14">
        <v>45936</v>
      </c>
      <c r="P62" s="40" t="s">
        <v>1112</v>
      </c>
    </row>
    <row r="63" spans="1:16" ht="165" x14ac:dyDescent="0.25">
      <c r="A63" s="9" t="s">
        <v>1113</v>
      </c>
      <c r="B63" s="10" t="s">
        <v>1114</v>
      </c>
      <c r="C63" s="16" t="s">
        <v>1106</v>
      </c>
      <c r="D63" s="29">
        <v>2025</v>
      </c>
      <c r="E63" s="10" t="s">
        <v>1115</v>
      </c>
      <c r="F63" s="29" t="s">
        <v>1116</v>
      </c>
      <c r="G63" s="12" t="s">
        <v>12</v>
      </c>
      <c r="H63" s="12" t="s">
        <v>1117</v>
      </c>
      <c r="I63" s="12" t="s">
        <v>1009</v>
      </c>
      <c r="J63" s="10" t="s">
        <v>49</v>
      </c>
      <c r="K63" s="10" t="s">
        <v>1036</v>
      </c>
      <c r="L63" s="43">
        <v>2604299.14</v>
      </c>
      <c r="M63" s="43">
        <v>2604299.14</v>
      </c>
      <c r="N63" s="198" t="s">
        <v>951</v>
      </c>
      <c r="O63" s="44">
        <v>45767</v>
      </c>
      <c r="P63" s="40" t="s">
        <v>1000</v>
      </c>
    </row>
    <row r="64" spans="1:16" ht="165" x14ac:dyDescent="0.25">
      <c r="A64" s="9" t="s">
        <v>1118</v>
      </c>
      <c r="B64" s="10" t="s">
        <v>1119</v>
      </c>
      <c r="C64" s="16" t="s">
        <v>1106</v>
      </c>
      <c r="D64" s="29">
        <v>2025</v>
      </c>
      <c r="E64" s="10" t="s">
        <v>1120</v>
      </c>
      <c r="F64" s="29">
        <v>2771</v>
      </c>
      <c r="G64" s="12" t="s">
        <v>12</v>
      </c>
      <c r="H64" s="12" t="s">
        <v>1121</v>
      </c>
      <c r="I64" s="12" t="s">
        <v>1009</v>
      </c>
      <c r="J64" s="10" t="s">
        <v>1122</v>
      </c>
      <c r="K64" s="10" t="s">
        <v>1036</v>
      </c>
      <c r="L64" s="43">
        <v>1080000</v>
      </c>
      <c r="M64" s="43">
        <v>216000</v>
      </c>
      <c r="N64" s="198" t="s">
        <v>951</v>
      </c>
      <c r="O64" s="44">
        <v>47289</v>
      </c>
      <c r="P64" s="40" t="s">
        <v>1028</v>
      </c>
    </row>
    <row r="65" spans="1:16" ht="150" x14ac:dyDescent="0.25">
      <c r="A65" s="9" t="s">
        <v>1123</v>
      </c>
      <c r="B65" s="45" t="s">
        <v>1124</v>
      </c>
      <c r="C65" s="16" t="s">
        <v>1106</v>
      </c>
      <c r="D65" s="29">
        <v>2025</v>
      </c>
      <c r="E65" s="10" t="s">
        <v>1125</v>
      </c>
      <c r="F65" s="29">
        <v>2771</v>
      </c>
      <c r="G65" s="12" t="s">
        <v>12</v>
      </c>
      <c r="H65" s="12" t="s">
        <v>1126</v>
      </c>
      <c r="I65" s="12" t="s">
        <v>1009</v>
      </c>
      <c r="J65" s="10" t="s">
        <v>1127</v>
      </c>
      <c r="K65" s="10" t="s">
        <v>1036</v>
      </c>
      <c r="L65" s="43">
        <v>394000</v>
      </c>
      <c r="M65" s="43">
        <v>394000</v>
      </c>
      <c r="N65" s="198" t="s">
        <v>951</v>
      </c>
      <c r="O65" s="44">
        <v>45813</v>
      </c>
      <c r="P65" s="40" t="s">
        <v>1105</v>
      </c>
    </row>
    <row r="66" spans="1:16" ht="150" x14ac:dyDescent="0.25">
      <c r="A66" s="9" t="s">
        <v>1128</v>
      </c>
      <c r="B66" s="46" t="s">
        <v>1129</v>
      </c>
      <c r="C66" s="16" t="s">
        <v>1130</v>
      </c>
      <c r="D66" s="29">
        <v>2025</v>
      </c>
      <c r="E66" s="10" t="s">
        <v>1131</v>
      </c>
      <c r="F66" s="29">
        <v>19402</v>
      </c>
      <c r="G66" s="12" t="s">
        <v>12</v>
      </c>
      <c r="H66" s="12" t="s">
        <v>1008</v>
      </c>
      <c r="I66" s="12" t="s">
        <v>1009</v>
      </c>
      <c r="J66" s="10" t="s">
        <v>1132</v>
      </c>
      <c r="K66" s="10" t="s">
        <v>1036</v>
      </c>
      <c r="L66" s="43">
        <v>11190.14</v>
      </c>
      <c r="M66" s="43">
        <v>11190.14</v>
      </c>
      <c r="N66" s="198" t="s">
        <v>1065</v>
      </c>
      <c r="O66" s="36">
        <v>45920</v>
      </c>
      <c r="P66" s="15" t="s">
        <v>1085</v>
      </c>
    </row>
    <row r="67" spans="1:16" x14ac:dyDescent="0.25">
      <c r="A67" s="228" t="s">
        <v>987</v>
      </c>
      <c r="B67" s="228"/>
      <c r="C67" s="228"/>
      <c r="D67" s="228"/>
      <c r="E67" s="228"/>
      <c r="F67" s="228"/>
      <c r="G67" s="228"/>
      <c r="H67" s="228"/>
      <c r="I67" s="228"/>
      <c r="J67" s="228"/>
      <c r="K67" s="228"/>
      <c r="L67" s="47">
        <f>SUM(L62:L66)</f>
        <v>4122989.2</v>
      </c>
      <c r="M67" s="48">
        <f>SUM(M62:M66)</f>
        <v>3258989.2</v>
      </c>
      <c r="N67" s="229"/>
      <c r="O67" s="229"/>
      <c r="P67" s="229"/>
    </row>
    <row r="68" spans="1:16" x14ac:dyDescent="0.25">
      <c r="A68" s="216" t="s">
        <v>1133</v>
      </c>
      <c r="B68" s="216"/>
      <c r="C68" s="216"/>
      <c r="D68" s="216"/>
      <c r="E68" s="216"/>
      <c r="F68" s="216"/>
      <c r="G68" s="216"/>
      <c r="H68" s="216"/>
      <c r="I68" s="216"/>
      <c r="J68" s="216"/>
      <c r="K68" s="216"/>
      <c r="L68" s="216"/>
      <c r="M68" s="216"/>
      <c r="N68" s="216"/>
      <c r="O68" s="216"/>
      <c r="P68" s="216"/>
    </row>
    <row r="69" spans="1:16" ht="45" x14ac:dyDescent="0.25">
      <c r="A69" s="9" t="s">
        <v>1134</v>
      </c>
      <c r="B69" s="49" t="s">
        <v>1135</v>
      </c>
      <c r="C69" s="16" t="s">
        <v>1136</v>
      </c>
      <c r="D69" s="29">
        <v>2025</v>
      </c>
      <c r="E69" s="50" t="s">
        <v>1137</v>
      </c>
      <c r="F69" s="29" t="s">
        <v>1138</v>
      </c>
      <c r="G69" s="12" t="s">
        <v>976</v>
      </c>
      <c r="H69" s="12" t="s">
        <v>1008</v>
      </c>
      <c r="I69" s="12" t="s">
        <v>1009</v>
      </c>
      <c r="J69" s="51" t="s">
        <v>1139</v>
      </c>
      <c r="K69" s="10" t="s">
        <v>998</v>
      </c>
      <c r="L69" s="52">
        <v>694014.43</v>
      </c>
      <c r="M69" s="52">
        <v>347007.21</v>
      </c>
      <c r="N69" s="198" t="s">
        <v>951</v>
      </c>
      <c r="O69" s="14">
        <v>46278</v>
      </c>
      <c r="P69" s="15" t="s">
        <v>1140</v>
      </c>
    </row>
    <row r="70" spans="1:16" x14ac:dyDescent="0.25">
      <c r="A70" s="228"/>
      <c r="B70" s="228"/>
      <c r="C70" s="228"/>
      <c r="D70" s="228"/>
      <c r="E70" s="228"/>
      <c r="F70" s="228"/>
      <c r="G70" s="228"/>
      <c r="H70" s="228"/>
      <c r="I70" s="228"/>
      <c r="J70" s="228"/>
      <c r="K70" s="228"/>
      <c r="L70" s="53">
        <f>SUM(L69)</f>
        <v>694014.43</v>
      </c>
      <c r="M70" s="54">
        <f>SUM(M69)</f>
        <v>347007.21</v>
      </c>
      <c r="N70" s="229"/>
      <c r="O70" s="229"/>
      <c r="P70" s="229"/>
    </row>
    <row r="71" spans="1:16" x14ac:dyDescent="0.25">
      <c r="A71" s="216" t="s">
        <v>1141</v>
      </c>
      <c r="B71" s="216"/>
      <c r="C71" s="216"/>
      <c r="D71" s="216"/>
      <c r="E71" s="216"/>
      <c r="F71" s="216"/>
      <c r="G71" s="216"/>
      <c r="H71" s="216"/>
      <c r="I71" s="216"/>
      <c r="J71" s="216"/>
      <c r="K71" s="216"/>
      <c r="L71" s="216"/>
      <c r="M71" s="216"/>
      <c r="N71" s="216"/>
      <c r="O71" s="216"/>
      <c r="P71" s="216"/>
    </row>
    <row r="72" spans="1:16" ht="45" x14ac:dyDescent="0.25">
      <c r="A72" s="9" t="s">
        <v>1142</v>
      </c>
      <c r="B72" s="49" t="s">
        <v>1143</v>
      </c>
      <c r="C72" s="16" t="s">
        <v>1141</v>
      </c>
      <c r="D72" s="29">
        <v>2025</v>
      </c>
      <c r="E72" s="10" t="s">
        <v>1144</v>
      </c>
      <c r="F72" s="29">
        <v>24015</v>
      </c>
      <c r="G72" s="12" t="s">
        <v>12</v>
      </c>
      <c r="H72" s="12" t="s">
        <v>1008</v>
      </c>
      <c r="I72" s="12" t="s">
        <v>1145</v>
      </c>
      <c r="J72" s="10" t="s">
        <v>1146</v>
      </c>
      <c r="K72" s="10" t="s">
        <v>1147</v>
      </c>
      <c r="L72" s="52">
        <v>6253757.2999999998</v>
      </c>
      <c r="M72" s="52">
        <v>1250751.46</v>
      </c>
      <c r="N72" s="198" t="s">
        <v>951</v>
      </c>
      <c r="O72" s="14">
        <v>47423</v>
      </c>
      <c r="P72" s="15" t="s">
        <v>1148</v>
      </c>
    </row>
    <row r="73" spans="1:16" x14ac:dyDescent="0.25">
      <c r="A73" s="228" t="s">
        <v>987</v>
      </c>
      <c r="B73" s="228"/>
      <c r="C73" s="228"/>
      <c r="D73" s="228"/>
      <c r="E73" s="228"/>
      <c r="F73" s="228"/>
      <c r="G73" s="228"/>
      <c r="H73" s="228"/>
      <c r="I73" s="228"/>
      <c r="J73" s="228"/>
      <c r="K73" s="228"/>
      <c r="L73" s="53">
        <f>SUM(L72)</f>
        <v>6253757.2999999998</v>
      </c>
      <c r="M73" s="53">
        <f>SUM(M72)</f>
        <v>1250751.46</v>
      </c>
      <c r="N73" s="229"/>
      <c r="O73" s="229"/>
      <c r="P73" s="229"/>
    </row>
    <row r="74" spans="1:16" x14ac:dyDescent="0.25">
      <c r="A74" s="216" t="s">
        <v>1149</v>
      </c>
      <c r="B74" s="216"/>
      <c r="C74" s="216"/>
      <c r="D74" s="216"/>
      <c r="E74" s="216"/>
      <c r="F74" s="216"/>
      <c r="G74" s="216"/>
      <c r="H74" s="216"/>
      <c r="I74" s="216"/>
      <c r="J74" s="216"/>
      <c r="K74" s="216"/>
      <c r="L74" s="216"/>
      <c r="M74" s="216"/>
      <c r="N74" s="216"/>
      <c r="O74" s="216"/>
      <c r="P74" s="216"/>
    </row>
    <row r="75" spans="1:16" ht="90" x14ac:dyDescent="0.25">
      <c r="A75" s="197" t="s">
        <v>2178</v>
      </c>
      <c r="B75" s="28" t="s">
        <v>1150</v>
      </c>
      <c r="C75" s="11" t="s">
        <v>1151</v>
      </c>
      <c r="D75" s="29">
        <v>2025</v>
      </c>
      <c r="E75" s="28" t="s">
        <v>2194</v>
      </c>
      <c r="F75" s="30" t="s">
        <v>1153</v>
      </c>
      <c r="G75" s="9" t="s">
        <v>1154</v>
      </c>
      <c r="H75" s="12" t="s">
        <v>1008</v>
      </c>
      <c r="I75" s="9" t="s">
        <v>1155</v>
      </c>
      <c r="J75" s="28" t="s">
        <v>1152</v>
      </c>
      <c r="K75" s="10" t="s">
        <v>1156</v>
      </c>
      <c r="L75" s="31">
        <v>35386.550000000003</v>
      </c>
      <c r="M75" s="31">
        <v>14154.62</v>
      </c>
      <c r="N75" s="198" t="s">
        <v>951</v>
      </c>
      <c r="O75" s="206" t="s">
        <v>2180</v>
      </c>
      <c r="P75" s="196" t="s">
        <v>2179</v>
      </c>
    </row>
    <row r="76" spans="1:16" ht="30" x14ac:dyDescent="0.25">
      <c r="A76" s="27" t="s">
        <v>1157</v>
      </c>
      <c r="B76" s="28" t="s">
        <v>1158</v>
      </c>
      <c r="C76" s="11" t="s">
        <v>1151</v>
      </c>
      <c r="D76" s="30">
        <v>2025</v>
      </c>
      <c r="E76" s="28" t="s">
        <v>1159</v>
      </c>
      <c r="F76" s="30" t="s">
        <v>1153</v>
      </c>
      <c r="G76" s="9" t="s">
        <v>1154</v>
      </c>
      <c r="H76" s="12" t="s">
        <v>1008</v>
      </c>
      <c r="I76" s="9" t="s">
        <v>1160</v>
      </c>
      <c r="J76" s="28" t="s">
        <v>1159</v>
      </c>
      <c r="K76" s="10" t="s">
        <v>1156</v>
      </c>
      <c r="L76" s="31">
        <v>62260.800000000003</v>
      </c>
      <c r="M76" s="31">
        <v>62260.800000000003</v>
      </c>
      <c r="N76" s="198" t="s">
        <v>1065</v>
      </c>
      <c r="O76" s="36">
        <v>45704</v>
      </c>
      <c r="P76" s="15" t="s">
        <v>1058</v>
      </c>
    </row>
    <row r="77" spans="1:16" ht="45" x14ac:dyDescent="0.25">
      <c r="A77" s="9" t="s">
        <v>1161</v>
      </c>
      <c r="B77" s="28" t="s">
        <v>312</v>
      </c>
      <c r="C77" s="11" t="s">
        <v>1151</v>
      </c>
      <c r="D77" s="30">
        <v>2025</v>
      </c>
      <c r="E77" s="28" t="s">
        <v>1162</v>
      </c>
      <c r="F77" s="30" t="s">
        <v>1163</v>
      </c>
      <c r="G77" s="9" t="s">
        <v>1154</v>
      </c>
      <c r="H77" s="12" t="s">
        <v>1008</v>
      </c>
      <c r="I77" s="9" t="s">
        <v>1164</v>
      </c>
      <c r="J77" s="28" t="s">
        <v>43</v>
      </c>
      <c r="K77" s="10" t="s">
        <v>1156</v>
      </c>
      <c r="L77" s="31">
        <v>19848</v>
      </c>
      <c r="M77" s="31">
        <v>19848</v>
      </c>
      <c r="N77" s="198" t="s">
        <v>1065</v>
      </c>
      <c r="O77" s="36">
        <v>45899</v>
      </c>
      <c r="P77" s="15" t="s">
        <v>1165</v>
      </c>
    </row>
    <row r="78" spans="1:16" ht="150" x14ac:dyDescent="0.25">
      <c r="A78" s="9" t="s">
        <v>1166</v>
      </c>
      <c r="B78" s="28" t="s">
        <v>312</v>
      </c>
      <c r="C78" s="11" t="s">
        <v>1151</v>
      </c>
      <c r="D78" s="30">
        <v>2025</v>
      </c>
      <c r="E78" s="28" t="s">
        <v>1167</v>
      </c>
      <c r="F78" s="30">
        <v>27421</v>
      </c>
      <c r="G78" s="9" t="s">
        <v>1168</v>
      </c>
      <c r="H78" s="12" t="s">
        <v>1008</v>
      </c>
      <c r="I78" s="9" t="s">
        <v>1169</v>
      </c>
      <c r="J78" s="28" t="s">
        <v>1167</v>
      </c>
      <c r="K78" s="10" t="s">
        <v>1156</v>
      </c>
      <c r="L78" s="31">
        <v>215248.5</v>
      </c>
      <c r="M78" s="31">
        <v>86098</v>
      </c>
      <c r="N78" s="198" t="s">
        <v>1065</v>
      </c>
      <c r="O78" s="36">
        <v>46531</v>
      </c>
      <c r="P78" s="15" t="s">
        <v>1170</v>
      </c>
    </row>
    <row r="79" spans="1:16" ht="45" x14ac:dyDescent="0.25">
      <c r="A79" s="30" t="s">
        <v>1171</v>
      </c>
      <c r="B79" s="28" t="s">
        <v>1172</v>
      </c>
      <c r="C79" s="11" t="s">
        <v>1151</v>
      </c>
      <c r="D79" s="30">
        <v>2025</v>
      </c>
      <c r="E79" s="28" t="s">
        <v>1173</v>
      </c>
      <c r="F79" s="30" t="s">
        <v>1153</v>
      </c>
      <c r="G79" s="9" t="s">
        <v>1168</v>
      </c>
      <c r="H79" s="12" t="s">
        <v>1008</v>
      </c>
      <c r="I79" s="9" t="s">
        <v>1174</v>
      </c>
      <c r="J79" s="28" t="s">
        <v>1173</v>
      </c>
      <c r="K79" s="10" t="s">
        <v>1156</v>
      </c>
      <c r="L79" s="31">
        <v>28847.47</v>
      </c>
      <c r="M79" s="31">
        <v>28847.47</v>
      </c>
      <c r="N79" s="198" t="s">
        <v>951</v>
      </c>
      <c r="O79" s="36">
        <v>45642</v>
      </c>
      <c r="P79" s="15" t="s">
        <v>1175</v>
      </c>
    </row>
    <row r="80" spans="1:16" ht="60" x14ac:dyDescent="0.25">
      <c r="A80" s="30" t="s">
        <v>1176</v>
      </c>
      <c r="B80" s="28" t="s">
        <v>1177</v>
      </c>
      <c r="C80" s="11" t="s">
        <v>1151</v>
      </c>
      <c r="D80" s="30">
        <v>2025</v>
      </c>
      <c r="E80" s="28" t="s">
        <v>1178</v>
      </c>
      <c r="F80" s="30" t="s">
        <v>1153</v>
      </c>
      <c r="G80" s="9" t="s">
        <v>1168</v>
      </c>
      <c r="H80" s="12" t="s">
        <v>1008</v>
      </c>
      <c r="I80" s="9" t="s">
        <v>1155</v>
      </c>
      <c r="J80" s="28" t="s">
        <v>1178</v>
      </c>
      <c r="K80" s="10" t="s">
        <v>1156</v>
      </c>
      <c r="L80" s="31">
        <v>44340.35</v>
      </c>
      <c r="M80" s="31">
        <v>17736.14</v>
      </c>
      <c r="N80" s="198" t="s">
        <v>951</v>
      </c>
      <c r="O80" s="36">
        <v>46096</v>
      </c>
      <c r="P80" s="15" t="s">
        <v>1179</v>
      </c>
    </row>
    <row r="81" spans="1:16" ht="30" x14ac:dyDescent="0.25">
      <c r="A81" s="9" t="s">
        <v>1180</v>
      </c>
      <c r="B81" s="10" t="s">
        <v>1181</v>
      </c>
      <c r="C81" s="16" t="s">
        <v>1182</v>
      </c>
      <c r="D81" s="30">
        <v>2025</v>
      </c>
      <c r="E81" s="10" t="s">
        <v>1183</v>
      </c>
      <c r="F81" s="29" t="s">
        <v>1184</v>
      </c>
      <c r="G81" s="12" t="s">
        <v>12</v>
      </c>
      <c r="H81" s="12" t="s">
        <v>1008</v>
      </c>
      <c r="I81" s="12" t="s">
        <v>1185</v>
      </c>
      <c r="J81" s="10" t="s">
        <v>1183</v>
      </c>
      <c r="K81" s="10" t="s">
        <v>1036</v>
      </c>
      <c r="L81" s="13">
        <v>170000</v>
      </c>
      <c r="M81" s="13">
        <v>170000</v>
      </c>
      <c r="N81" s="198" t="s">
        <v>951</v>
      </c>
      <c r="O81" s="14" t="s">
        <v>1186</v>
      </c>
      <c r="P81" s="40" t="s">
        <v>1058</v>
      </c>
    </row>
    <row r="82" spans="1:16" ht="45" x14ac:dyDescent="0.25">
      <c r="A82" s="9" t="s">
        <v>1187</v>
      </c>
      <c r="B82" s="10" t="s">
        <v>1188</v>
      </c>
      <c r="C82" s="16" t="s">
        <v>1182</v>
      </c>
      <c r="D82" s="30">
        <v>2025</v>
      </c>
      <c r="E82" s="10" t="s">
        <v>1189</v>
      </c>
      <c r="F82" s="29" t="s">
        <v>1184</v>
      </c>
      <c r="G82" s="12" t="s">
        <v>12</v>
      </c>
      <c r="H82" s="12" t="s">
        <v>1008</v>
      </c>
      <c r="I82" s="12" t="s">
        <v>1185</v>
      </c>
      <c r="J82" s="10" t="s">
        <v>1189</v>
      </c>
      <c r="K82" s="10" t="s">
        <v>1036</v>
      </c>
      <c r="L82" s="13">
        <v>115000</v>
      </c>
      <c r="M82" s="13">
        <v>115000</v>
      </c>
      <c r="N82" s="198" t="s">
        <v>951</v>
      </c>
      <c r="O82" s="14" t="s">
        <v>1186</v>
      </c>
      <c r="P82" s="40" t="s">
        <v>1058</v>
      </c>
    </row>
    <row r="83" spans="1:16" ht="30" x14ac:dyDescent="0.25">
      <c r="A83" s="9" t="s">
        <v>1190</v>
      </c>
      <c r="B83" s="10" t="s">
        <v>1191</v>
      </c>
      <c r="C83" s="16" t="s">
        <v>1182</v>
      </c>
      <c r="D83" s="30">
        <v>2025</v>
      </c>
      <c r="E83" s="10" t="s">
        <v>1183</v>
      </c>
      <c r="F83" s="29" t="s">
        <v>1184</v>
      </c>
      <c r="G83" s="12" t="s">
        <v>1192</v>
      </c>
      <c r="H83" s="12" t="s">
        <v>1008</v>
      </c>
      <c r="I83" s="12" t="s">
        <v>1185</v>
      </c>
      <c r="J83" s="10" t="s">
        <v>1183</v>
      </c>
      <c r="K83" s="10" t="s">
        <v>1036</v>
      </c>
      <c r="L83" s="13">
        <v>1685.51</v>
      </c>
      <c r="M83" s="13">
        <v>1685.51</v>
      </c>
      <c r="N83" s="198" t="s">
        <v>951</v>
      </c>
      <c r="O83" s="14" t="s">
        <v>1186</v>
      </c>
      <c r="P83" s="40" t="s">
        <v>1058</v>
      </c>
    </row>
    <row r="84" spans="1:16" ht="30" x14ac:dyDescent="0.25">
      <c r="A84" s="9" t="s">
        <v>1193</v>
      </c>
      <c r="B84" s="10" t="s">
        <v>1194</v>
      </c>
      <c r="C84" s="16" t="s">
        <v>1182</v>
      </c>
      <c r="D84" s="30">
        <v>2025</v>
      </c>
      <c r="E84" s="10" t="s">
        <v>1183</v>
      </c>
      <c r="F84" s="29" t="s">
        <v>1184</v>
      </c>
      <c r="G84" s="12" t="s">
        <v>1195</v>
      </c>
      <c r="H84" s="12" t="s">
        <v>1008</v>
      </c>
      <c r="I84" s="12" t="s">
        <v>1185</v>
      </c>
      <c r="J84" s="10" t="s">
        <v>1183</v>
      </c>
      <c r="K84" s="10" t="s">
        <v>1036</v>
      </c>
      <c r="L84" s="13">
        <v>1440</v>
      </c>
      <c r="M84" s="13">
        <v>1440</v>
      </c>
      <c r="N84" s="198" t="s">
        <v>951</v>
      </c>
      <c r="O84" s="14" t="s">
        <v>1186</v>
      </c>
      <c r="P84" s="40" t="s">
        <v>1058</v>
      </c>
    </row>
    <row r="85" spans="1:16" ht="180" x14ac:dyDescent="0.25">
      <c r="A85" s="9" t="s">
        <v>1196</v>
      </c>
      <c r="B85" s="10" t="s">
        <v>1197</v>
      </c>
      <c r="C85" s="16" t="s">
        <v>1198</v>
      </c>
      <c r="D85" s="30">
        <v>2025</v>
      </c>
      <c r="E85" s="10" t="s">
        <v>1199</v>
      </c>
      <c r="F85" s="29" t="s">
        <v>1200</v>
      </c>
      <c r="G85" s="12" t="s">
        <v>12</v>
      </c>
      <c r="H85" s="12" t="s">
        <v>1008</v>
      </c>
      <c r="I85" s="55" t="s">
        <v>1201</v>
      </c>
      <c r="J85" s="10" t="s">
        <v>84</v>
      </c>
      <c r="K85" s="10" t="s">
        <v>1036</v>
      </c>
      <c r="L85" s="13">
        <v>151511.20000000001</v>
      </c>
      <c r="M85" s="13">
        <v>151511.20000000001</v>
      </c>
      <c r="N85" s="198" t="s">
        <v>951</v>
      </c>
      <c r="O85" s="14" t="s">
        <v>1186</v>
      </c>
      <c r="P85" s="40" t="s">
        <v>1058</v>
      </c>
    </row>
    <row r="86" spans="1:16" ht="105" x14ac:dyDescent="0.25">
      <c r="A86" s="9" t="s">
        <v>1202</v>
      </c>
      <c r="B86" s="10" t="s">
        <v>1197</v>
      </c>
      <c r="C86" s="16" t="s">
        <v>1198</v>
      </c>
      <c r="D86" s="30">
        <v>2025</v>
      </c>
      <c r="E86" s="10" t="s">
        <v>1203</v>
      </c>
      <c r="F86" s="29" t="s">
        <v>1200</v>
      </c>
      <c r="G86" s="12" t="s">
        <v>12</v>
      </c>
      <c r="H86" s="12" t="s">
        <v>1008</v>
      </c>
      <c r="I86" s="55" t="s">
        <v>1204</v>
      </c>
      <c r="J86" s="10" t="s">
        <v>84</v>
      </c>
      <c r="K86" s="10" t="s">
        <v>1036</v>
      </c>
      <c r="L86" s="13">
        <v>391706.6</v>
      </c>
      <c r="M86" s="13">
        <v>391706.6</v>
      </c>
      <c r="N86" s="198" t="s">
        <v>951</v>
      </c>
      <c r="O86" s="14" t="s">
        <v>1186</v>
      </c>
      <c r="P86" s="40" t="s">
        <v>1058</v>
      </c>
    </row>
    <row r="87" spans="1:16" ht="150" x14ac:dyDescent="0.25">
      <c r="A87" s="9" t="s">
        <v>1205</v>
      </c>
      <c r="B87" s="10" t="s">
        <v>1197</v>
      </c>
      <c r="C87" s="16" t="s">
        <v>1198</v>
      </c>
      <c r="D87" s="30">
        <v>2025</v>
      </c>
      <c r="E87" s="10" t="s">
        <v>1206</v>
      </c>
      <c r="F87" s="29" t="s">
        <v>1200</v>
      </c>
      <c r="G87" s="12" t="s">
        <v>12</v>
      </c>
      <c r="H87" s="12" t="s">
        <v>1008</v>
      </c>
      <c r="I87" s="55" t="s">
        <v>1207</v>
      </c>
      <c r="J87" s="10" t="s">
        <v>84</v>
      </c>
      <c r="K87" s="10" t="s">
        <v>1036</v>
      </c>
      <c r="L87" s="13">
        <v>25590.18</v>
      </c>
      <c r="M87" s="13">
        <v>25590.18</v>
      </c>
      <c r="N87" s="198" t="s">
        <v>951</v>
      </c>
      <c r="O87" s="14" t="s">
        <v>1186</v>
      </c>
      <c r="P87" s="40" t="s">
        <v>1058</v>
      </c>
    </row>
    <row r="88" spans="1:16" ht="150" x14ac:dyDescent="0.25">
      <c r="A88" s="9" t="s">
        <v>1208</v>
      </c>
      <c r="B88" s="10" t="s">
        <v>1197</v>
      </c>
      <c r="C88" s="16" t="s">
        <v>1198</v>
      </c>
      <c r="D88" s="30">
        <v>2025</v>
      </c>
      <c r="E88" s="10" t="s">
        <v>1209</v>
      </c>
      <c r="F88" s="29" t="s">
        <v>1200</v>
      </c>
      <c r="G88" s="12" t="s">
        <v>12</v>
      </c>
      <c r="H88" s="12" t="s">
        <v>1008</v>
      </c>
      <c r="I88" s="55" t="s">
        <v>1210</v>
      </c>
      <c r="J88" s="10" t="s">
        <v>84</v>
      </c>
      <c r="K88" s="10" t="s">
        <v>1036</v>
      </c>
      <c r="L88" s="13">
        <v>415647.53</v>
      </c>
      <c r="M88" s="13">
        <v>415647.53</v>
      </c>
      <c r="N88" s="198" t="s">
        <v>951</v>
      </c>
      <c r="O88" s="14" t="s">
        <v>1186</v>
      </c>
      <c r="P88" s="40" t="s">
        <v>1058</v>
      </c>
    </row>
    <row r="89" spans="1:16" ht="150" x14ac:dyDescent="0.25">
      <c r="A89" s="9" t="s">
        <v>83</v>
      </c>
      <c r="B89" s="10" t="s">
        <v>1197</v>
      </c>
      <c r="C89" s="16" t="s">
        <v>1198</v>
      </c>
      <c r="D89" s="30">
        <v>2025</v>
      </c>
      <c r="E89" s="10" t="s">
        <v>1211</v>
      </c>
      <c r="F89" s="29" t="s">
        <v>1200</v>
      </c>
      <c r="G89" s="12" t="s">
        <v>12</v>
      </c>
      <c r="H89" s="12" t="s">
        <v>1008</v>
      </c>
      <c r="I89" s="12" t="s">
        <v>1212</v>
      </c>
      <c r="J89" s="10" t="s">
        <v>84</v>
      </c>
      <c r="K89" s="10" t="s">
        <v>1036</v>
      </c>
      <c r="L89" s="13">
        <v>349699.57</v>
      </c>
      <c r="M89" s="13">
        <v>349699.57</v>
      </c>
      <c r="N89" s="198" t="s">
        <v>951</v>
      </c>
      <c r="O89" s="14" t="s">
        <v>1186</v>
      </c>
      <c r="P89" s="40" t="s">
        <v>1058</v>
      </c>
    </row>
    <row r="90" spans="1:16" ht="120" x14ac:dyDescent="0.25">
      <c r="A90" s="9" t="s">
        <v>1213</v>
      </c>
      <c r="B90" s="10" t="s">
        <v>1197</v>
      </c>
      <c r="C90" s="16" t="s">
        <v>1198</v>
      </c>
      <c r="D90" s="30">
        <v>2025</v>
      </c>
      <c r="E90" s="10" t="s">
        <v>1214</v>
      </c>
      <c r="F90" s="29" t="s">
        <v>1200</v>
      </c>
      <c r="G90" s="12" t="s">
        <v>12</v>
      </c>
      <c r="H90" s="12" t="s">
        <v>1008</v>
      </c>
      <c r="I90" s="12" t="s">
        <v>1215</v>
      </c>
      <c r="J90" s="10" t="s">
        <v>84</v>
      </c>
      <c r="K90" s="10" t="s">
        <v>1036</v>
      </c>
      <c r="L90" s="13">
        <v>180000</v>
      </c>
      <c r="M90" s="13">
        <v>180000</v>
      </c>
      <c r="N90" s="198" t="s">
        <v>951</v>
      </c>
      <c r="O90" s="14" t="s">
        <v>1186</v>
      </c>
      <c r="P90" s="40" t="s">
        <v>1058</v>
      </c>
    </row>
    <row r="91" spans="1:16" x14ac:dyDescent="0.25">
      <c r="A91" s="228" t="s">
        <v>987</v>
      </c>
      <c r="B91" s="228"/>
      <c r="C91" s="228"/>
      <c r="D91" s="228"/>
      <c r="E91" s="228"/>
      <c r="F91" s="228"/>
      <c r="G91" s="228"/>
      <c r="H91" s="228"/>
      <c r="I91" s="228"/>
      <c r="J91" s="228"/>
      <c r="K91" s="228"/>
      <c r="L91" s="34">
        <f>SUM(L75:L90)</f>
        <v>2208212.2599999998</v>
      </c>
      <c r="M91" s="35">
        <f>SUM(M75:M90)</f>
        <v>2031225.6199999999</v>
      </c>
      <c r="N91" s="229"/>
      <c r="O91" s="229"/>
      <c r="P91" s="229"/>
    </row>
    <row r="92" spans="1:16" x14ac:dyDescent="0.25">
      <c r="A92" s="230" t="s">
        <v>1216</v>
      </c>
      <c r="B92" s="230"/>
      <c r="C92" s="230"/>
      <c r="D92" s="230"/>
      <c r="E92" s="230"/>
      <c r="F92" s="230"/>
      <c r="G92" s="230"/>
      <c r="H92" s="230"/>
      <c r="I92" s="230"/>
      <c r="J92" s="230"/>
      <c r="K92" s="230"/>
      <c r="L92" s="230"/>
      <c r="M92" s="230"/>
      <c r="N92" s="230"/>
      <c r="O92" s="230"/>
      <c r="P92" s="230"/>
    </row>
    <row r="93" spans="1:16" ht="75" x14ac:dyDescent="0.25">
      <c r="A93" s="27" t="s">
        <v>1217</v>
      </c>
      <c r="B93" s="16" t="s">
        <v>1218</v>
      </c>
      <c r="C93" s="16" t="s">
        <v>1219</v>
      </c>
      <c r="D93" s="30">
        <v>2025</v>
      </c>
      <c r="E93" s="10" t="s">
        <v>1220</v>
      </c>
      <c r="F93" s="30">
        <v>12637</v>
      </c>
      <c r="G93" s="12" t="s">
        <v>151</v>
      </c>
      <c r="H93" s="12" t="s">
        <v>1221</v>
      </c>
      <c r="I93" s="12" t="s">
        <v>1222</v>
      </c>
      <c r="J93" s="10" t="s">
        <v>1223</v>
      </c>
      <c r="K93" s="10" t="s">
        <v>1156</v>
      </c>
      <c r="L93" s="13">
        <v>126114</v>
      </c>
      <c r="M93" s="13">
        <v>63057</v>
      </c>
      <c r="N93" s="198" t="s">
        <v>951</v>
      </c>
      <c r="O93" s="14">
        <v>45785</v>
      </c>
      <c r="P93" s="15" t="s">
        <v>1224</v>
      </c>
    </row>
    <row r="94" spans="1:16" x14ac:dyDescent="0.25">
      <c r="A94" s="228" t="s">
        <v>987</v>
      </c>
      <c r="B94" s="228"/>
      <c r="C94" s="228"/>
      <c r="D94" s="228"/>
      <c r="E94" s="228"/>
      <c r="F94" s="228"/>
      <c r="G94" s="228"/>
      <c r="H94" s="228"/>
      <c r="I94" s="228"/>
      <c r="J94" s="228"/>
      <c r="K94" s="228"/>
      <c r="L94" s="34">
        <f>SUM(L93)</f>
        <v>126114</v>
      </c>
      <c r="M94" s="34">
        <f>SUM(M93)</f>
        <v>63057</v>
      </c>
      <c r="N94" s="229"/>
      <c r="O94" s="229"/>
      <c r="P94" s="229"/>
    </row>
    <row r="95" spans="1:16" x14ac:dyDescent="0.25">
      <c r="A95" s="230" t="s">
        <v>1225</v>
      </c>
      <c r="B95" s="230"/>
      <c r="C95" s="230"/>
      <c r="D95" s="230"/>
      <c r="E95" s="230"/>
      <c r="F95" s="230"/>
      <c r="G95" s="230"/>
      <c r="H95" s="230"/>
      <c r="I95" s="230"/>
      <c r="J95" s="230"/>
      <c r="K95" s="230"/>
      <c r="L95" s="230"/>
      <c r="M95" s="230"/>
      <c r="N95" s="230"/>
      <c r="O95" s="230"/>
      <c r="P95" s="230"/>
    </row>
    <row r="96" spans="1:16" ht="105" x14ac:dyDescent="0.25">
      <c r="A96" s="12" t="s">
        <v>1226</v>
      </c>
      <c r="B96" s="28" t="s">
        <v>1227</v>
      </c>
      <c r="C96" s="28" t="s">
        <v>1225</v>
      </c>
      <c r="D96" s="9">
        <v>2025</v>
      </c>
      <c r="E96" s="10" t="s">
        <v>1228</v>
      </c>
      <c r="F96" s="30">
        <v>15156</v>
      </c>
      <c r="G96" s="12" t="s">
        <v>994</v>
      </c>
      <c r="H96" s="12" t="s">
        <v>1008</v>
      </c>
      <c r="I96" s="12" t="s">
        <v>1009</v>
      </c>
      <c r="J96" s="28" t="s">
        <v>1229</v>
      </c>
      <c r="K96" s="10" t="s">
        <v>998</v>
      </c>
      <c r="L96" s="56">
        <v>13762.56</v>
      </c>
      <c r="M96" s="56">
        <v>13762.56</v>
      </c>
      <c r="N96" s="198" t="s">
        <v>1065</v>
      </c>
      <c r="O96" s="14">
        <v>45983</v>
      </c>
      <c r="P96" s="15" t="s">
        <v>1112</v>
      </c>
    </row>
    <row r="97" spans="1:16" x14ac:dyDescent="0.25">
      <c r="A97" s="228" t="s">
        <v>987</v>
      </c>
      <c r="B97" s="228"/>
      <c r="C97" s="228"/>
      <c r="D97" s="228"/>
      <c r="E97" s="228"/>
      <c r="F97" s="228"/>
      <c r="G97" s="228"/>
      <c r="H97" s="228"/>
      <c r="I97" s="228"/>
      <c r="J97" s="228"/>
      <c r="K97" s="228"/>
      <c r="L97" s="53">
        <f>SUM(L96)</f>
        <v>13762.56</v>
      </c>
      <c r="M97" s="53">
        <f>SUM(M96)</f>
        <v>13762.56</v>
      </c>
      <c r="N97" s="229" t="s">
        <v>1230</v>
      </c>
      <c r="O97" s="229"/>
      <c r="P97" s="229"/>
    </row>
    <row r="98" spans="1:16" x14ac:dyDescent="0.25">
      <c r="A98" s="230" t="s">
        <v>976</v>
      </c>
      <c r="B98" s="230"/>
      <c r="C98" s="230"/>
      <c r="D98" s="230"/>
      <c r="E98" s="230"/>
      <c r="F98" s="230"/>
      <c r="G98" s="230"/>
      <c r="H98" s="230"/>
      <c r="I98" s="230"/>
      <c r="J98" s="230"/>
      <c r="K98" s="230"/>
      <c r="L98" s="230"/>
      <c r="M98" s="230"/>
      <c r="N98" s="230"/>
      <c r="O98" s="230"/>
      <c r="P98" s="230"/>
    </row>
    <row r="99" spans="1:16" ht="30" x14ac:dyDescent="0.25">
      <c r="A99" s="12" t="s">
        <v>1231</v>
      </c>
      <c r="B99" s="10" t="s">
        <v>1232</v>
      </c>
      <c r="C99" s="16" t="s">
        <v>1225</v>
      </c>
      <c r="D99" s="29">
        <v>2025</v>
      </c>
      <c r="E99" s="10" t="s">
        <v>1233</v>
      </c>
      <c r="F99" s="29"/>
      <c r="G99" s="12" t="s">
        <v>1234</v>
      </c>
      <c r="H99" s="12"/>
      <c r="I99" s="12"/>
      <c r="J99" s="10" t="s">
        <v>1235</v>
      </c>
      <c r="K99" s="10" t="s">
        <v>998</v>
      </c>
      <c r="L99" s="13">
        <v>570.24</v>
      </c>
      <c r="M99" s="13">
        <v>570.24</v>
      </c>
      <c r="N99" s="198" t="s">
        <v>1065</v>
      </c>
      <c r="O99" s="14" t="s">
        <v>1236</v>
      </c>
      <c r="P99" s="57" t="s">
        <v>1236</v>
      </c>
    </row>
    <row r="100" spans="1:16" x14ac:dyDescent="0.25">
      <c r="A100" s="228" t="s">
        <v>987</v>
      </c>
      <c r="B100" s="228"/>
      <c r="C100" s="228"/>
      <c r="D100" s="228"/>
      <c r="E100" s="228"/>
      <c r="F100" s="228"/>
      <c r="G100" s="228"/>
      <c r="H100" s="228"/>
      <c r="I100" s="228"/>
      <c r="J100" s="228"/>
      <c r="K100" s="228"/>
      <c r="L100" s="34">
        <f>SUM(L99)</f>
        <v>570.24</v>
      </c>
      <c r="M100" s="35">
        <f>SUM(M99)</f>
        <v>570.24</v>
      </c>
      <c r="N100" s="229" t="s">
        <v>1230</v>
      </c>
      <c r="O100" s="229"/>
      <c r="P100" s="229"/>
    </row>
    <row r="101" spans="1:16" x14ac:dyDescent="0.25">
      <c r="A101" s="230" t="s">
        <v>981</v>
      </c>
      <c r="B101" s="230"/>
      <c r="C101" s="230"/>
      <c r="D101" s="230"/>
      <c r="E101" s="230"/>
      <c r="F101" s="230"/>
      <c r="G101" s="230"/>
      <c r="H101" s="230"/>
      <c r="I101" s="230"/>
      <c r="J101" s="230"/>
      <c r="K101" s="230"/>
      <c r="L101" s="230"/>
      <c r="M101" s="230"/>
      <c r="N101" s="230"/>
      <c r="O101" s="230"/>
      <c r="P101" s="230"/>
    </row>
    <row r="102" spans="1:16" ht="45" x14ac:dyDescent="0.25">
      <c r="A102" s="12" t="s">
        <v>1237</v>
      </c>
      <c r="B102" s="208" t="s">
        <v>1238</v>
      </c>
      <c r="C102" s="16" t="s">
        <v>1130</v>
      </c>
      <c r="D102" s="29">
        <v>2025</v>
      </c>
      <c r="E102" s="10" t="s">
        <v>1239</v>
      </c>
      <c r="F102" s="29" t="s">
        <v>1240</v>
      </c>
      <c r="G102" s="12" t="s">
        <v>981</v>
      </c>
      <c r="H102" s="12" t="s">
        <v>1241</v>
      </c>
      <c r="I102" s="12" t="s">
        <v>1009</v>
      </c>
      <c r="J102" s="11" t="s">
        <v>1242</v>
      </c>
      <c r="K102" s="10" t="s">
        <v>1036</v>
      </c>
      <c r="L102" s="13">
        <v>20400</v>
      </c>
      <c r="M102" s="13">
        <v>20400</v>
      </c>
      <c r="N102" s="198" t="s">
        <v>951</v>
      </c>
      <c r="O102" s="14">
        <v>45395</v>
      </c>
      <c r="P102" s="57" t="s">
        <v>1243</v>
      </c>
    </row>
    <row r="103" spans="1:16" x14ac:dyDescent="0.25">
      <c r="A103" s="228" t="s">
        <v>987</v>
      </c>
      <c r="B103" s="228"/>
      <c r="C103" s="228"/>
      <c r="D103" s="228"/>
      <c r="E103" s="228"/>
      <c r="F103" s="228"/>
      <c r="G103" s="228"/>
      <c r="H103" s="228"/>
      <c r="I103" s="228"/>
      <c r="J103" s="228"/>
      <c r="K103" s="228"/>
      <c r="L103" s="34">
        <f>SUM(L102)</f>
        <v>20400</v>
      </c>
      <c r="M103" s="34">
        <f>SUM(M102)</f>
        <v>20400</v>
      </c>
      <c r="N103" s="58"/>
      <c r="O103" s="58"/>
      <c r="P103" s="58"/>
    </row>
    <row r="104" spans="1:16" x14ac:dyDescent="0.25">
      <c r="A104" s="230" t="s">
        <v>966</v>
      </c>
      <c r="B104" s="230"/>
      <c r="C104" s="230"/>
      <c r="D104" s="230"/>
      <c r="E104" s="230"/>
      <c r="F104" s="230"/>
      <c r="G104" s="230"/>
      <c r="H104" s="230"/>
      <c r="I104" s="230"/>
      <c r="J104" s="230"/>
      <c r="K104" s="230"/>
      <c r="L104" s="230"/>
      <c r="M104" s="230"/>
      <c r="N104" s="230"/>
      <c r="O104" s="230"/>
      <c r="P104" s="230"/>
    </row>
    <row r="105" spans="1:16" ht="90" x14ac:dyDescent="0.25">
      <c r="A105" s="12" t="s">
        <v>1244</v>
      </c>
      <c r="B105" s="28" t="s">
        <v>1245</v>
      </c>
      <c r="C105" s="10" t="s">
        <v>1246</v>
      </c>
      <c r="D105" s="29">
        <v>2025</v>
      </c>
      <c r="E105" s="10" t="s">
        <v>2195</v>
      </c>
      <c r="F105" s="29" t="s">
        <v>1236</v>
      </c>
      <c r="G105" s="12" t="s">
        <v>966</v>
      </c>
      <c r="H105" s="12" t="s">
        <v>1008</v>
      </c>
      <c r="I105" s="12" t="s">
        <v>1009</v>
      </c>
      <c r="J105" s="10" t="s">
        <v>2195</v>
      </c>
      <c r="K105" s="10" t="s">
        <v>1036</v>
      </c>
      <c r="L105" s="13">
        <v>40000</v>
      </c>
      <c r="M105" s="13">
        <v>40000</v>
      </c>
      <c r="N105" s="198" t="s">
        <v>1065</v>
      </c>
      <c r="O105" s="14">
        <v>46009</v>
      </c>
      <c r="P105" s="57" t="s">
        <v>1247</v>
      </c>
    </row>
    <row r="106" spans="1:16" x14ac:dyDescent="0.25">
      <c r="A106" s="228" t="s">
        <v>987</v>
      </c>
      <c r="B106" s="228"/>
      <c r="C106" s="228"/>
      <c r="D106" s="228"/>
      <c r="E106" s="228"/>
      <c r="F106" s="228"/>
      <c r="G106" s="228"/>
      <c r="H106" s="228"/>
      <c r="I106" s="228"/>
      <c r="J106" s="228"/>
      <c r="K106" s="228"/>
      <c r="L106" s="34">
        <f>SUM(L105)</f>
        <v>40000</v>
      </c>
      <c r="M106" s="34">
        <f>SUM(M105)</f>
        <v>40000</v>
      </c>
      <c r="N106" s="229" t="s">
        <v>1230</v>
      </c>
      <c r="O106" s="229"/>
      <c r="P106" s="229"/>
    </row>
    <row r="107" spans="1:16" ht="18.75" x14ac:dyDescent="0.25">
      <c r="A107" s="233" t="s">
        <v>1718</v>
      </c>
      <c r="B107" s="233"/>
      <c r="C107" s="233"/>
      <c r="D107" s="233"/>
      <c r="E107" s="233"/>
      <c r="F107" s="233"/>
      <c r="G107" s="233"/>
      <c r="H107" s="233"/>
      <c r="I107" s="233"/>
      <c r="J107" s="233"/>
      <c r="K107" s="233"/>
      <c r="L107" s="59">
        <f>SUM(L106,L103,L100,L97,L94,L91,L73,L70,L67,L60,L52,L45,L41,L37,L33)</f>
        <v>36299376.119999997</v>
      </c>
      <c r="M107" s="59">
        <f>SUM(M106,M103,M100,M97,M94,M91,M73,M70,M67,M60,M52,M45,M41,M37,M33)</f>
        <v>18813550.880000003</v>
      </c>
      <c r="N107" s="234" t="s">
        <v>1236</v>
      </c>
      <c r="O107" s="234"/>
      <c r="P107" s="234"/>
    </row>
    <row r="108" spans="1:16" x14ac:dyDescent="0.25">
      <c r="A108" s="60"/>
      <c r="B108" s="60"/>
      <c r="C108" s="60"/>
      <c r="D108" s="60"/>
      <c r="E108" s="60"/>
      <c r="F108" s="60"/>
      <c r="G108" s="60"/>
      <c r="H108" s="60"/>
      <c r="I108" s="60"/>
      <c r="J108" s="60"/>
      <c r="K108" s="60"/>
      <c r="L108" s="61"/>
      <c r="M108" s="62"/>
      <c r="N108" s="63"/>
      <c r="O108" s="63"/>
      <c r="P108" s="63"/>
    </row>
    <row r="109" spans="1:16" ht="21" x14ac:dyDescent="0.25">
      <c r="A109" s="215" t="s">
        <v>1249</v>
      </c>
      <c r="B109" s="215"/>
      <c r="C109" s="215"/>
      <c r="D109" s="215"/>
      <c r="E109" s="215"/>
      <c r="F109" s="215"/>
      <c r="G109" s="215"/>
      <c r="H109" s="215"/>
      <c r="I109" s="215"/>
      <c r="J109" s="215"/>
      <c r="K109" s="215"/>
      <c r="L109" s="215"/>
      <c r="M109" s="215"/>
      <c r="N109" s="215"/>
      <c r="O109" s="215"/>
      <c r="P109" s="215"/>
    </row>
    <row r="110" spans="1:16" ht="31.5" x14ac:dyDescent="0.25">
      <c r="A110" s="7" t="s">
        <v>0</v>
      </c>
      <c r="B110" s="7" t="s">
        <v>289</v>
      </c>
      <c r="C110" s="7" t="s">
        <v>931</v>
      </c>
      <c r="D110" s="7" t="s">
        <v>932</v>
      </c>
      <c r="E110" s="7" t="s">
        <v>1</v>
      </c>
      <c r="F110" s="7" t="s">
        <v>933</v>
      </c>
      <c r="G110" s="7" t="s">
        <v>934</v>
      </c>
      <c r="H110" s="7" t="s">
        <v>935</v>
      </c>
      <c r="I110" s="7" t="s">
        <v>936</v>
      </c>
      <c r="J110" s="7" t="s">
        <v>5</v>
      </c>
      <c r="K110" s="7" t="s">
        <v>937</v>
      </c>
      <c r="L110" s="8" t="s">
        <v>938</v>
      </c>
      <c r="M110" s="8" t="s">
        <v>1250</v>
      </c>
      <c r="N110" s="200" t="s">
        <v>8</v>
      </c>
      <c r="O110" s="7" t="s">
        <v>940</v>
      </c>
      <c r="P110" s="7" t="s">
        <v>941</v>
      </c>
    </row>
    <row r="111" spans="1:16" ht="105" x14ac:dyDescent="0.25">
      <c r="A111" s="9" t="s">
        <v>1251</v>
      </c>
      <c r="B111" s="28" t="s">
        <v>1252</v>
      </c>
      <c r="C111" s="28" t="s">
        <v>1253</v>
      </c>
      <c r="D111" s="29" t="s">
        <v>1004</v>
      </c>
      <c r="E111" s="10" t="s">
        <v>1254</v>
      </c>
      <c r="F111" s="30">
        <v>736</v>
      </c>
      <c r="G111" s="12" t="s">
        <v>28</v>
      </c>
      <c r="H111" s="9" t="s">
        <v>1008</v>
      </c>
      <c r="I111" s="9" t="s">
        <v>1009</v>
      </c>
      <c r="J111" s="10" t="s">
        <v>1255</v>
      </c>
      <c r="K111" s="28" t="s">
        <v>1256</v>
      </c>
      <c r="L111" s="64">
        <v>103224</v>
      </c>
      <c r="M111" s="64">
        <v>103224</v>
      </c>
      <c r="N111" s="198" t="s">
        <v>951</v>
      </c>
      <c r="O111" s="39">
        <v>45854</v>
      </c>
      <c r="P111" s="30" t="s">
        <v>1236</v>
      </c>
    </row>
    <row r="112" spans="1:16" ht="90" x14ac:dyDescent="0.25">
      <c r="A112" s="9" t="s">
        <v>1257</v>
      </c>
      <c r="B112" s="28" t="s">
        <v>1258</v>
      </c>
      <c r="C112" s="28" t="s">
        <v>1259</v>
      </c>
      <c r="D112" s="29" t="s">
        <v>1004</v>
      </c>
      <c r="E112" s="10" t="s">
        <v>1260</v>
      </c>
      <c r="F112" s="30">
        <v>17019</v>
      </c>
      <c r="G112" s="12" t="s">
        <v>1261</v>
      </c>
      <c r="H112" s="9" t="s">
        <v>1008</v>
      </c>
      <c r="I112" s="9" t="s">
        <v>1009</v>
      </c>
      <c r="J112" s="10" t="s">
        <v>1260</v>
      </c>
      <c r="K112" s="28" t="s">
        <v>1011</v>
      </c>
      <c r="L112" s="64">
        <v>32217.5</v>
      </c>
      <c r="M112" s="64">
        <v>32217.5</v>
      </c>
      <c r="N112" s="198" t="s">
        <v>999</v>
      </c>
      <c r="O112" s="39">
        <v>45716</v>
      </c>
      <c r="P112" s="30" t="s">
        <v>1236</v>
      </c>
    </row>
    <row r="113" spans="1:16" ht="120" x14ac:dyDescent="0.25">
      <c r="A113" s="65" t="s">
        <v>1262</v>
      </c>
      <c r="B113" s="11" t="s">
        <v>1263</v>
      </c>
      <c r="C113" s="16" t="s">
        <v>1264</v>
      </c>
      <c r="D113" s="29">
        <v>2024</v>
      </c>
      <c r="E113" s="10" t="s">
        <v>1265</v>
      </c>
      <c r="F113" s="29">
        <v>21687</v>
      </c>
      <c r="G113" s="12" t="s">
        <v>12</v>
      </c>
      <c r="H113" s="12" t="s">
        <v>1126</v>
      </c>
      <c r="I113" s="12" t="s">
        <v>1009</v>
      </c>
      <c r="J113" s="10" t="s">
        <v>1265</v>
      </c>
      <c r="K113" s="10" t="s">
        <v>1036</v>
      </c>
      <c r="L113" s="66">
        <v>3869244.43</v>
      </c>
      <c r="M113" s="66">
        <v>1864438.75</v>
      </c>
      <c r="N113" s="198" t="s">
        <v>951</v>
      </c>
      <c r="O113" s="44">
        <v>45638</v>
      </c>
      <c r="P113" s="40" t="s">
        <v>1236</v>
      </c>
    </row>
    <row r="114" spans="1:16" ht="18.75" x14ac:dyDescent="0.25">
      <c r="A114" s="233" t="s">
        <v>2177</v>
      </c>
      <c r="B114" s="233"/>
      <c r="C114" s="233"/>
      <c r="D114" s="233"/>
      <c r="E114" s="233"/>
      <c r="F114" s="233"/>
      <c r="G114" s="233"/>
      <c r="H114" s="233"/>
      <c r="I114" s="233"/>
      <c r="J114" s="233"/>
      <c r="K114" s="233"/>
      <c r="L114" s="67">
        <f>SUM(L111:L113)</f>
        <v>4004685.93</v>
      </c>
      <c r="M114" s="67">
        <f>SUM(M111:M113)</f>
        <v>1999880.25</v>
      </c>
      <c r="N114" s="235"/>
      <c r="O114" s="235"/>
      <c r="P114" s="235"/>
    </row>
    <row r="115" spans="1:16" x14ac:dyDescent="0.25">
      <c r="A115" s="68"/>
      <c r="B115" s="68"/>
      <c r="C115" s="68"/>
      <c r="D115" s="68"/>
      <c r="E115" s="68"/>
      <c r="F115" s="68"/>
      <c r="G115" s="68"/>
      <c r="H115" s="68"/>
      <c r="I115" s="68"/>
      <c r="J115" s="68"/>
      <c r="K115" s="68"/>
      <c r="L115" s="69"/>
      <c r="M115" s="70"/>
      <c r="N115" s="71"/>
      <c r="O115" s="71"/>
      <c r="P115" s="71"/>
    </row>
    <row r="116" spans="1:16" ht="21" x14ac:dyDescent="0.25">
      <c r="A116" s="215" t="s">
        <v>2175</v>
      </c>
      <c r="B116" s="215"/>
      <c r="C116" s="215"/>
      <c r="D116" s="215"/>
      <c r="E116" s="215"/>
      <c r="F116" s="215"/>
      <c r="G116" s="215"/>
      <c r="H116" s="215"/>
      <c r="I116" s="215"/>
      <c r="J116" s="215"/>
      <c r="K116" s="215"/>
      <c r="L116" s="215"/>
      <c r="M116" s="215"/>
      <c r="N116" s="215"/>
      <c r="O116" s="215"/>
      <c r="P116" s="215"/>
    </row>
    <row r="117" spans="1:16" ht="30" x14ac:dyDescent="0.25">
      <c r="A117" s="236" t="s">
        <v>1266</v>
      </c>
      <c r="B117" s="236"/>
      <c r="C117" s="72" t="s">
        <v>931</v>
      </c>
      <c r="D117" s="73" t="s">
        <v>1267</v>
      </c>
      <c r="E117" s="73" t="s">
        <v>1</v>
      </c>
      <c r="F117" s="72" t="s">
        <v>1268</v>
      </c>
      <c r="G117" s="72" t="s">
        <v>934</v>
      </c>
      <c r="H117" s="72" t="s">
        <v>1269</v>
      </c>
      <c r="I117" s="74" t="s">
        <v>5</v>
      </c>
      <c r="J117" s="72" t="s">
        <v>937</v>
      </c>
      <c r="K117" s="72" t="s">
        <v>935</v>
      </c>
      <c r="L117" s="72" t="s">
        <v>1270</v>
      </c>
      <c r="M117" s="72" t="s">
        <v>939</v>
      </c>
      <c r="N117" s="72" t="s">
        <v>8</v>
      </c>
      <c r="O117" s="72" t="s">
        <v>1271</v>
      </c>
      <c r="P117" s="72" t="s">
        <v>941</v>
      </c>
    </row>
    <row r="118" spans="1:16" ht="90" x14ac:dyDescent="0.25">
      <c r="A118" s="220" t="s">
        <v>1272</v>
      </c>
      <c r="B118" s="220"/>
      <c r="C118" s="237" t="s">
        <v>1106</v>
      </c>
      <c r="D118" s="75">
        <v>2025</v>
      </c>
      <c r="E118" s="76" t="s">
        <v>1273</v>
      </c>
      <c r="F118" s="9">
        <v>19747</v>
      </c>
      <c r="G118" s="12" t="s">
        <v>1274</v>
      </c>
      <c r="H118" s="12" t="s">
        <v>1009</v>
      </c>
      <c r="I118" s="76" t="s">
        <v>1273</v>
      </c>
      <c r="J118" s="77" t="s">
        <v>1275</v>
      </c>
      <c r="K118" s="75" t="s">
        <v>1241</v>
      </c>
      <c r="L118" s="78">
        <v>180000</v>
      </c>
      <c r="M118" s="78">
        <v>180000</v>
      </c>
      <c r="N118" s="198" t="s">
        <v>951</v>
      </c>
      <c r="O118" s="12" t="s">
        <v>1276</v>
      </c>
      <c r="P118" s="40" t="s">
        <v>1277</v>
      </c>
    </row>
    <row r="119" spans="1:16" ht="90" x14ac:dyDescent="0.25">
      <c r="A119" s="220" t="s">
        <v>1278</v>
      </c>
      <c r="B119" s="220"/>
      <c r="C119" s="237"/>
      <c r="D119" s="75">
        <v>2025</v>
      </c>
      <c r="E119" s="76" t="s">
        <v>1279</v>
      </c>
      <c r="F119" s="9">
        <v>531</v>
      </c>
      <c r="G119" s="12" t="s">
        <v>1274</v>
      </c>
      <c r="H119" s="12" t="s">
        <v>1009</v>
      </c>
      <c r="I119" s="76" t="s">
        <v>1279</v>
      </c>
      <c r="J119" s="77" t="s">
        <v>1275</v>
      </c>
      <c r="K119" s="75" t="s">
        <v>1241</v>
      </c>
      <c r="L119" s="78">
        <v>1900000</v>
      </c>
      <c r="M119" s="78">
        <v>1900000</v>
      </c>
      <c r="N119" s="198" t="s">
        <v>951</v>
      </c>
      <c r="O119" s="12" t="s">
        <v>1276</v>
      </c>
      <c r="P119" s="40" t="s">
        <v>1280</v>
      </c>
    </row>
    <row r="120" spans="1:16" ht="45" x14ac:dyDescent="0.25">
      <c r="A120" s="220" t="s">
        <v>1281</v>
      </c>
      <c r="B120" s="220"/>
      <c r="C120" s="75" t="s">
        <v>1282</v>
      </c>
      <c r="D120" s="75">
        <v>2025</v>
      </c>
      <c r="E120" s="76" t="s">
        <v>1283</v>
      </c>
      <c r="F120" s="9">
        <v>10111</v>
      </c>
      <c r="G120" s="12" t="s">
        <v>1284</v>
      </c>
      <c r="H120" s="12">
        <v>600</v>
      </c>
      <c r="I120" s="76" t="s">
        <v>1283</v>
      </c>
      <c r="J120" s="77" t="s">
        <v>1285</v>
      </c>
      <c r="K120" s="75" t="s">
        <v>1241</v>
      </c>
      <c r="L120" s="78">
        <v>14526</v>
      </c>
      <c r="M120" s="78">
        <v>14526</v>
      </c>
      <c r="N120" s="198" t="s">
        <v>999</v>
      </c>
      <c r="O120" s="12" t="s">
        <v>1286</v>
      </c>
      <c r="P120" s="40" t="s">
        <v>1287</v>
      </c>
    </row>
    <row r="121" spans="1:16" ht="75" x14ac:dyDescent="0.25">
      <c r="A121" s="220" t="s">
        <v>1288</v>
      </c>
      <c r="B121" s="220"/>
      <c r="C121" s="75" t="s">
        <v>1289</v>
      </c>
      <c r="D121" s="79">
        <v>2025</v>
      </c>
      <c r="E121" s="80" t="s">
        <v>1290</v>
      </c>
      <c r="F121" s="9">
        <v>25364</v>
      </c>
      <c r="G121" s="12" t="s">
        <v>981</v>
      </c>
      <c r="H121" s="12" t="s">
        <v>1009</v>
      </c>
      <c r="I121" s="80" t="s">
        <v>1290</v>
      </c>
      <c r="J121" s="77" t="s">
        <v>998</v>
      </c>
      <c r="K121" s="75" t="s">
        <v>1241</v>
      </c>
      <c r="L121" s="78">
        <v>50000</v>
      </c>
      <c r="M121" s="78">
        <v>50000</v>
      </c>
      <c r="N121" s="198" t="s">
        <v>951</v>
      </c>
      <c r="O121" s="81" t="s">
        <v>1291</v>
      </c>
      <c r="P121" s="40" t="s">
        <v>1292</v>
      </c>
    </row>
    <row r="122" spans="1:16" ht="18.75" x14ac:dyDescent="0.3">
      <c r="A122" s="233" t="s">
        <v>1822</v>
      </c>
      <c r="B122" s="233"/>
      <c r="C122" s="233"/>
      <c r="D122" s="233"/>
      <c r="E122" s="233"/>
      <c r="F122" s="233"/>
      <c r="G122" s="233"/>
      <c r="H122" s="233"/>
      <c r="I122" s="233"/>
      <c r="J122" s="233"/>
      <c r="K122" s="233"/>
      <c r="L122" s="82">
        <f>SUM(L118:L121)</f>
        <v>2144526</v>
      </c>
      <c r="M122" s="82">
        <f>SUM(M118:M121)</f>
        <v>2144526</v>
      </c>
      <c r="N122" s="240"/>
      <c r="O122" s="240"/>
      <c r="P122" s="240"/>
    </row>
    <row r="123" spans="1:16" x14ac:dyDescent="0.25">
      <c r="A123" s="83"/>
      <c r="B123" s="84"/>
      <c r="C123" s="84"/>
      <c r="D123" s="83"/>
      <c r="E123" s="84"/>
      <c r="F123" s="83"/>
      <c r="G123" s="83"/>
      <c r="H123" s="83"/>
      <c r="I123" s="83"/>
      <c r="J123" s="49"/>
      <c r="K123" s="49"/>
      <c r="L123" s="85"/>
      <c r="M123" s="63"/>
      <c r="N123" s="83"/>
      <c r="O123" s="83"/>
      <c r="P123" s="1"/>
    </row>
    <row r="124" spans="1:16" ht="18.75" x14ac:dyDescent="0.25">
      <c r="A124" s="233" t="s">
        <v>2176</v>
      </c>
      <c r="B124" s="233"/>
      <c r="C124" s="233"/>
      <c r="D124" s="233"/>
      <c r="E124" s="233"/>
      <c r="F124" s="233"/>
      <c r="G124" s="233"/>
      <c r="H124" s="233"/>
      <c r="I124" s="233"/>
      <c r="J124" s="233"/>
      <c r="K124" s="233"/>
      <c r="L124" s="82">
        <f>SUM(L122,L107)</f>
        <v>38443902.119999997</v>
      </c>
      <c r="M124" s="82">
        <f>SUM(M122,M107)</f>
        <v>20958076.880000003</v>
      </c>
      <c r="N124" s="241"/>
      <c r="O124" s="241"/>
      <c r="P124" s="241"/>
    </row>
    <row r="125" spans="1:16" x14ac:dyDescent="0.25">
      <c r="A125" s="83"/>
      <c r="B125" s="84"/>
      <c r="C125" s="84"/>
      <c r="D125" s="83"/>
      <c r="E125" s="84"/>
      <c r="F125" s="83"/>
      <c r="G125" s="83"/>
      <c r="H125" s="83"/>
      <c r="I125" s="83"/>
      <c r="J125" s="49"/>
      <c r="K125" s="49"/>
      <c r="L125" s="85"/>
      <c r="M125" s="63"/>
      <c r="N125" s="83"/>
      <c r="O125" s="83"/>
      <c r="P125" s="1"/>
    </row>
    <row r="126" spans="1:16" x14ac:dyDescent="0.25">
      <c r="A126" s="238" t="s">
        <v>1293</v>
      </c>
      <c r="B126" s="221" t="s">
        <v>1294</v>
      </c>
      <c r="C126" s="221"/>
      <c r="D126" s="221"/>
      <c r="E126" s="221"/>
      <c r="F126" s="221"/>
      <c r="G126" s="221"/>
      <c r="H126" s="221"/>
      <c r="I126" s="221"/>
      <c r="J126" s="221"/>
      <c r="K126" s="221"/>
      <c r="L126" s="221"/>
      <c r="M126" s="221"/>
      <c r="N126" s="221"/>
      <c r="O126" s="221"/>
      <c r="P126" s="221"/>
    </row>
    <row r="127" spans="1:16" x14ac:dyDescent="0.25">
      <c r="A127" s="238"/>
      <c r="B127" s="239" t="s">
        <v>1295</v>
      </c>
      <c r="C127" s="239"/>
      <c r="D127" s="239"/>
      <c r="E127" s="239"/>
      <c r="F127" s="239"/>
      <c r="G127" s="239"/>
      <c r="H127" s="239"/>
      <c r="I127" s="239"/>
      <c r="J127" s="239"/>
      <c r="K127" s="239"/>
      <c r="L127" s="239"/>
      <c r="M127" s="239"/>
      <c r="N127" s="239"/>
      <c r="O127" s="239"/>
      <c r="P127" s="239"/>
    </row>
    <row r="128" spans="1:16" x14ac:dyDescent="0.25">
      <c r="A128" s="238"/>
      <c r="B128" s="239" t="s">
        <v>1296</v>
      </c>
      <c r="C128" s="239"/>
      <c r="D128" s="239"/>
      <c r="E128" s="239"/>
      <c r="F128" s="239"/>
      <c r="G128" s="239"/>
      <c r="H128" s="239"/>
      <c r="I128" s="239"/>
      <c r="J128" s="239"/>
      <c r="K128" s="239"/>
      <c r="L128" s="239"/>
      <c r="M128" s="239"/>
      <c r="N128" s="239"/>
      <c r="O128" s="239"/>
      <c r="P128" s="239"/>
    </row>
  </sheetData>
  <mergeCells count="81">
    <mergeCell ref="A126:A128"/>
    <mergeCell ref="B126:P126"/>
    <mergeCell ref="B127:P127"/>
    <mergeCell ref="B128:P128"/>
    <mergeCell ref="A120:B120"/>
    <mergeCell ref="A121:B121"/>
    <mergeCell ref="A122:K122"/>
    <mergeCell ref="N122:P122"/>
    <mergeCell ref="A124:K124"/>
    <mergeCell ref="N124:P124"/>
    <mergeCell ref="A116:P116"/>
    <mergeCell ref="A117:B117"/>
    <mergeCell ref="A118:B118"/>
    <mergeCell ref="C118:C119"/>
    <mergeCell ref="A119:B119"/>
    <mergeCell ref="A107:K107"/>
    <mergeCell ref="N107:P107"/>
    <mergeCell ref="A109:P109"/>
    <mergeCell ref="A114:K114"/>
    <mergeCell ref="N114:P114"/>
    <mergeCell ref="A101:P101"/>
    <mergeCell ref="A103:K103"/>
    <mergeCell ref="A104:P104"/>
    <mergeCell ref="A106:K106"/>
    <mergeCell ref="N106:P106"/>
    <mergeCell ref="A95:P95"/>
    <mergeCell ref="A97:K97"/>
    <mergeCell ref="N97:P97"/>
    <mergeCell ref="A98:P98"/>
    <mergeCell ref="A100:K100"/>
    <mergeCell ref="N100:P100"/>
    <mergeCell ref="A74:P74"/>
    <mergeCell ref="A91:K91"/>
    <mergeCell ref="N91:P91"/>
    <mergeCell ref="A92:P92"/>
    <mergeCell ref="A94:K94"/>
    <mergeCell ref="N94:P94"/>
    <mergeCell ref="A68:P68"/>
    <mergeCell ref="A70:K70"/>
    <mergeCell ref="N70:P70"/>
    <mergeCell ref="A71:P71"/>
    <mergeCell ref="A73:K73"/>
    <mergeCell ref="N73:P73"/>
    <mergeCell ref="C54:C59"/>
    <mergeCell ref="A60:K60"/>
    <mergeCell ref="N60:P60"/>
    <mergeCell ref="A61:P61"/>
    <mergeCell ref="A67:K67"/>
    <mergeCell ref="N67:P67"/>
    <mergeCell ref="A46:P46"/>
    <mergeCell ref="C47:C51"/>
    <mergeCell ref="A52:K52"/>
    <mergeCell ref="N52:P52"/>
    <mergeCell ref="A53:P53"/>
    <mergeCell ref="A38:P38"/>
    <mergeCell ref="A41:K41"/>
    <mergeCell ref="N41:P41"/>
    <mergeCell ref="A42:P42"/>
    <mergeCell ref="A45:K45"/>
    <mergeCell ref="N45:P45"/>
    <mergeCell ref="A33:K33"/>
    <mergeCell ref="N33:P33"/>
    <mergeCell ref="A34:P34"/>
    <mergeCell ref="A37:K37"/>
    <mergeCell ref="N37:P37"/>
    <mergeCell ref="A1:P1"/>
    <mergeCell ref="A2:P2"/>
    <mergeCell ref="A4:P4"/>
    <mergeCell ref="A5:A32"/>
    <mergeCell ref="B5:B32"/>
    <mergeCell ref="D5:D32"/>
    <mergeCell ref="E5:E32"/>
    <mergeCell ref="F5:F32"/>
    <mergeCell ref="H5:H32"/>
    <mergeCell ref="J5:J32"/>
    <mergeCell ref="K5:K32"/>
    <mergeCell ref="L5:L32"/>
    <mergeCell ref="M5:M32"/>
    <mergeCell ref="N5:N32"/>
    <mergeCell ref="O5:O32"/>
    <mergeCell ref="P5:P32"/>
  </mergeCells>
  <pageMargins left="0.23611111111111099" right="0.23611111111111099" top="0.74791666666666701" bottom="0.74791666666666701" header="0.51180555555555496" footer="0.51180555555555496"/>
  <pageSetup paperSize="8" scale="44" firstPageNumber="0"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0"/>
  <sheetViews>
    <sheetView topLeftCell="B124" zoomScale="72" zoomScaleNormal="72" workbookViewId="0">
      <selection activeCell="I135" sqref="I135"/>
    </sheetView>
  </sheetViews>
  <sheetFormatPr defaultRowHeight="15" x14ac:dyDescent="0.25"/>
  <cols>
    <col min="1" max="1" width="20.5703125" customWidth="1"/>
    <col min="2" max="2" width="40.140625" customWidth="1"/>
    <col min="3" max="3" width="14.28515625" customWidth="1"/>
    <col min="4" max="4" width="30.140625" customWidth="1"/>
    <col min="5" max="5" width="11.42578125"/>
    <col min="6" max="6" width="18.140625" customWidth="1"/>
    <col min="7" max="7" width="10" customWidth="1"/>
    <col min="8" max="8" width="53.85546875" customWidth="1"/>
    <col min="9" max="9" width="64" customWidth="1"/>
    <col min="10" max="10" width="26.5703125" customWidth="1"/>
    <col min="11" max="11" width="46.7109375" customWidth="1"/>
    <col min="12" max="12" width="19.5703125" customWidth="1"/>
    <col min="13" max="13" width="15.42578125" customWidth="1"/>
    <col min="14" max="14" width="13.85546875" customWidth="1"/>
    <col min="15" max="1025" width="14.42578125" customWidth="1"/>
  </cols>
  <sheetData>
    <row r="1" spans="1:14" ht="26.25" x14ac:dyDescent="0.25">
      <c r="A1" s="242" t="s">
        <v>1297</v>
      </c>
      <c r="B1" s="242"/>
      <c r="C1" s="242"/>
      <c r="D1" s="242"/>
      <c r="E1" s="242"/>
      <c r="F1" s="242"/>
      <c r="G1" s="242"/>
      <c r="H1" s="242"/>
      <c r="I1" s="242"/>
      <c r="J1" s="242"/>
      <c r="K1" s="242"/>
      <c r="L1" s="242"/>
      <c r="M1" s="242"/>
      <c r="N1" s="242"/>
    </row>
    <row r="2" spans="1:14" ht="21" x14ac:dyDescent="0.25">
      <c r="A2" s="243" t="s">
        <v>1298</v>
      </c>
      <c r="B2" s="243"/>
      <c r="C2" s="243"/>
      <c r="D2" s="243"/>
      <c r="E2" s="243"/>
      <c r="F2" s="243"/>
      <c r="G2" s="243"/>
      <c r="H2" s="243"/>
      <c r="I2" s="243"/>
      <c r="J2" s="243"/>
      <c r="K2" s="243"/>
      <c r="L2" s="243"/>
      <c r="M2" s="243"/>
      <c r="N2" s="243"/>
    </row>
    <row r="3" spans="1:14" ht="38.25" x14ac:dyDescent="0.25">
      <c r="A3" s="87" t="s">
        <v>1266</v>
      </c>
      <c r="B3" s="87" t="s">
        <v>931</v>
      </c>
      <c r="C3" s="87" t="s">
        <v>1267</v>
      </c>
      <c r="D3" s="87" t="s">
        <v>1</v>
      </c>
      <c r="E3" s="87" t="s">
        <v>1299</v>
      </c>
      <c r="F3" s="87" t="s">
        <v>934</v>
      </c>
      <c r="G3" s="87" t="s">
        <v>1300</v>
      </c>
      <c r="H3" s="87" t="s">
        <v>5</v>
      </c>
      <c r="I3" s="87" t="s">
        <v>1301</v>
      </c>
      <c r="J3" s="87" t="s">
        <v>1302</v>
      </c>
      <c r="K3" s="87" t="s">
        <v>935</v>
      </c>
      <c r="L3" s="88" t="s">
        <v>1303</v>
      </c>
      <c r="M3" s="87" t="s">
        <v>8</v>
      </c>
      <c r="N3" s="87" t="s">
        <v>1304</v>
      </c>
    </row>
    <row r="4" spans="1:14" ht="19.5" customHeight="1" x14ac:dyDescent="0.25">
      <c r="A4" s="244" t="s">
        <v>1305</v>
      </c>
      <c r="B4" s="245" t="s">
        <v>1306</v>
      </c>
      <c r="C4" s="246">
        <v>2025</v>
      </c>
      <c r="D4" s="91" t="s">
        <v>1307</v>
      </c>
      <c r="E4" s="90">
        <v>236535</v>
      </c>
      <c r="F4" s="247" t="s">
        <v>1308</v>
      </c>
      <c r="G4" s="90">
        <v>200</v>
      </c>
      <c r="H4" s="93" t="s">
        <v>1309</v>
      </c>
      <c r="I4" s="248" t="s">
        <v>1310</v>
      </c>
      <c r="J4" s="247" t="s">
        <v>1311</v>
      </c>
      <c r="K4" s="245" t="s">
        <v>1312</v>
      </c>
      <c r="L4" s="95">
        <v>10000</v>
      </c>
      <c r="M4" s="249" t="s">
        <v>1065</v>
      </c>
      <c r="N4" s="250" t="s">
        <v>1313</v>
      </c>
    </row>
    <row r="5" spans="1:14" ht="19.5" customHeight="1" x14ac:dyDescent="0.25">
      <c r="A5" s="244"/>
      <c r="B5" s="244"/>
      <c r="C5" s="244"/>
      <c r="D5" s="91" t="s">
        <v>1314</v>
      </c>
      <c r="E5" s="90">
        <v>269329</v>
      </c>
      <c r="F5" s="247"/>
      <c r="G5" s="90">
        <v>300</v>
      </c>
      <c r="H5" s="93" t="s">
        <v>1315</v>
      </c>
      <c r="I5" s="248"/>
      <c r="J5" s="248"/>
      <c r="K5" s="248"/>
      <c r="L5" s="95">
        <v>10000</v>
      </c>
      <c r="M5" s="249"/>
      <c r="N5" s="251"/>
    </row>
    <row r="6" spans="1:14" x14ac:dyDescent="0.25">
      <c r="A6" s="252" t="s">
        <v>1305</v>
      </c>
      <c r="B6" s="245" t="s">
        <v>1316</v>
      </c>
      <c r="C6" s="246">
        <v>2025</v>
      </c>
      <c r="D6" s="89" t="s">
        <v>1317</v>
      </c>
      <c r="E6" s="90"/>
      <c r="F6" s="247" t="s">
        <v>1318</v>
      </c>
      <c r="G6" s="90">
        <v>3</v>
      </c>
      <c r="H6" s="93" t="s">
        <v>1319</v>
      </c>
      <c r="I6" s="248" t="s">
        <v>1320</v>
      </c>
      <c r="J6" s="247" t="s">
        <v>1311</v>
      </c>
      <c r="K6" s="245" t="s">
        <v>1321</v>
      </c>
      <c r="L6" s="95">
        <v>2000</v>
      </c>
      <c r="M6" s="249" t="s">
        <v>1065</v>
      </c>
      <c r="N6" s="250" t="s">
        <v>1313</v>
      </c>
    </row>
    <row r="7" spans="1:14" x14ac:dyDescent="0.25">
      <c r="A7" s="252"/>
      <c r="B7" s="252"/>
      <c r="C7" s="252"/>
      <c r="D7" s="89" t="s">
        <v>1322</v>
      </c>
      <c r="E7" s="90"/>
      <c r="F7" s="247"/>
      <c r="G7" s="90">
        <v>20</v>
      </c>
      <c r="H7" s="93" t="s">
        <v>1323</v>
      </c>
      <c r="I7" s="248"/>
      <c r="J7" s="248"/>
      <c r="K7" s="248"/>
      <c r="L7" s="95">
        <v>8000</v>
      </c>
      <c r="M7" s="249"/>
      <c r="N7" s="250"/>
    </row>
    <row r="8" spans="1:14" x14ac:dyDescent="0.25">
      <c r="A8" s="252"/>
      <c r="B8" s="252"/>
      <c r="C8" s="252"/>
      <c r="D8" s="89" t="s">
        <v>1324</v>
      </c>
      <c r="E8" s="90"/>
      <c r="F8" s="247"/>
      <c r="G8" s="90">
        <v>150</v>
      </c>
      <c r="H8" s="93" t="s">
        <v>1325</v>
      </c>
      <c r="I8" s="248"/>
      <c r="J8" s="248"/>
      <c r="K8" s="248"/>
      <c r="L8" s="95">
        <v>12000</v>
      </c>
      <c r="M8" s="249"/>
      <c r="N8" s="250" t="s">
        <v>1313</v>
      </c>
    </row>
    <row r="9" spans="1:14" x14ac:dyDescent="0.25">
      <c r="A9" s="252"/>
      <c r="B9" s="252"/>
      <c r="C9" s="252"/>
      <c r="D9" s="91" t="s">
        <v>1326</v>
      </c>
      <c r="E9" s="90"/>
      <c r="F9" s="247"/>
      <c r="G9" s="90">
        <v>10</v>
      </c>
      <c r="H9" s="93" t="s">
        <v>1327</v>
      </c>
      <c r="I9" s="248"/>
      <c r="J9" s="248"/>
      <c r="K9" s="248"/>
      <c r="L9" s="95">
        <v>8000</v>
      </c>
      <c r="M9" s="249"/>
      <c r="N9" s="251"/>
    </row>
    <row r="10" spans="1:14" ht="25.5" x14ac:dyDescent="0.25">
      <c r="A10" s="252" t="s">
        <v>1305</v>
      </c>
      <c r="B10" s="245" t="s">
        <v>1328</v>
      </c>
      <c r="C10" s="246">
        <v>2025</v>
      </c>
      <c r="D10" s="89" t="s">
        <v>1329</v>
      </c>
      <c r="E10" s="75"/>
      <c r="F10" s="247" t="s">
        <v>28</v>
      </c>
      <c r="G10" s="75">
        <v>300</v>
      </c>
      <c r="H10" s="94" t="s">
        <v>1329</v>
      </c>
      <c r="I10" s="248" t="s">
        <v>1330</v>
      </c>
      <c r="J10" s="247" t="s">
        <v>1311</v>
      </c>
      <c r="K10" s="245" t="s">
        <v>1331</v>
      </c>
      <c r="L10" s="95">
        <v>3000</v>
      </c>
      <c r="M10" s="249" t="s">
        <v>951</v>
      </c>
      <c r="N10" s="250" t="s">
        <v>1313</v>
      </c>
    </row>
    <row r="11" spans="1:14" x14ac:dyDescent="0.25">
      <c r="A11" s="252"/>
      <c r="B11" s="252"/>
      <c r="C11" s="252"/>
      <c r="D11" s="89" t="s">
        <v>1332</v>
      </c>
      <c r="E11" s="75"/>
      <c r="F11" s="247"/>
      <c r="G11" s="75">
        <v>100</v>
      </c>
      <c r="H11" s="94" t="s">
        <v>1332</v>
      </c>
      <c r="I11" s="248"/>
      <c r="J11" s="248"/>
      <c r="K11" s="248"/>
      <c r="L11" s="95">
        <v>2000</v>
      </c>
      <c r="M11" s="249"/>
      <c r="N11" s="250"/>
    </row>
    <row r="12" spans="1:14" x14ac:dyDescent="0.25">
      <c r="A12" s="252"/>
      <c r="B12" s="252"/>
      <c r="C12" s="252"/>
      <c r="D12" s="89" t="s">
        <v>1333</v>
      </c>
      <c r="E12" s="90">
        <v>348275</v>
      </c>
      <c r="F12" s="247"/>
      <c r="G12" s="90">
        <v>100</v>
      </c>
      <c r="H12" s="94" t="s">
        <v>1333</v>
      </c>
      <c r="I12" s="248"/>
      <c r="J12" s="248"/>
      <c r="K12" s="248"/>
      <c r="L12" s="95">
        <v>960</v>
      </c>
      <c r="M12" s="249"/>
      <c r="N12" s="250" t="s">
        <v>1313</v>
      </c>
    </row>
    <row r="13" spans="1:14" x14ac:dyDescent="0.25">
      <c r="A13" s="252"/>
      <c r="B13" s="252"/>
      <c r="C13" s="252"/>
      <c r="D13" s="89" t="s">
        <v>1334</v>
      </c>
      <c r="E13" s="75">
        <v>137057</v>
      </c>
      <c r="F13" s="247"/>
      <c r="G13" s="90">
        <v>50</v>
      </c>
      <c r="H13" s="94" t="s">
        <v>1334</v>
      </c>
      <c r="I13" s="248"/>
      <c r="J13" s="248"/>
      <c r="K13" s="248"/>
      <c r="L13" s="95">
        <v>252</v>
      </c>
      <c r="M13" s="249"/>
      <c r="N13" s="250"/>
    </row>
    <row r="14" spans="1:14" x14ac:dyDescent="0.25">
      <c r="A14" s="252"/>
      <c r="B14" s="252"/>
      <c r="C14" s="252"/>
      <c r="D14" s="89" t="s">
        <v>1335</v>
      </c>
      <c r="E14" s="90"/>
      <c r="F14" s="247"/>
      <c r="G14" s="90">
        <v>50</v>
      </c>
      <c r="H14" s="94" t="s">
        <v>1335</v>
      </c>
      <c r="I14" s="248"/>
      <c r="J14" s="248"/>
      <c r="K14" s="248"/>
      <c r="L14" s="95">
        <v>750</v>
      </c>
      <c r="M14" s="249"/>
      <c r="N14" s="250" t="s">
        <v>1313</v>
      </c>
    </row>
    <row r="15" spans="1:14" ht="25.5" x14ac:dyDescent="0.25">
      <c r="A15" s="252"/>
      <c r="B15" s="252"/>
      <c r="C15" s="252"/>
      <c r="D15" s="89" t="s">
        <v>1336</v>
      </c>
      <c r="E15" s="90"/>
      <c r="F15" s="247"/>
      <c r="G15" s="90">
        <v>100</v>
      </c>
      <c r="H15" s="94" t="s">
        <v>1336</v>
      </c>
      <c r="I15" s="248"/>
      <c r="J15" s="248"/>
      <c r="K15" s="248"/>
      <c r="L15" s="95">
        <v>3000</v>
      </c>
      <c r="M15" s="249"/>
      <c r="N15" s="250"/>
    </row>
    <row r="16" spans="1:14" ht="25.5" x14ac:dyDescent="0.25">
      <c r="A16" s="252"/>
      <c r="B16" s="252"/>
      <c r="C16" s="252"/>
      <c r="D16" s="89" t="s">
        <v>1337</v>
      </c>
      <c r="E16" s="90"/>
      <c r="F16" s="247"/>
      <c r="G16" s="90">
        <v>200</v>
      </c>
      <c r="H16" s="94" t="s">
        <v>1337</v>
      </c>
      <c r="I16" s="248"/>
      <c r="J16" s="248"/>
      <c r="K16" s="248"/>
      <c r="L16" s="95">
        <v>3000</v>
      </c>
      <c r="M16" s="249"/>
      <c r="N16" s="250" t="s">
        <v>1313</v>
      </c>
    </row>
    <row r="17" spans="1:14" ht="25.5" x14ac:dyDescent="0.25">
      <c r="A17" s="252"/>
      <c r="B17" s="252"/>
      <c r="C17" s="252"/>
      <c r="D17" s="89" t="s">
        <v>1338</v>
      </c>
      <c r="E17" s="90"/>
      <c r="F17" s="247"/>
      <c r="G17" s="90">
        <v>50</v>
      </c>
      <c r="H17" s="94" t="s">
        <v>1338</v>
      </c>
      <c r="I17" s="248"/>
      <c r="J17" s="248"/>
      <c r="K17" s="248"/>
      <c r="L17" s="95">
        <v>1000</v>
      </c>
      <c r="M17" s="249"/>
      <c r="N17" s="250"/>
    </row>
    <row r="18" spans="1:14" x14ac:dyDescent="0.25">
      <c r="A18" s="252"/>
      <c r="B18" s="252"/>
      <c r="C18" s="252"/>
      <c r="D18" s="89" t="s">
        <v>1339</v>
      </c>
      <c r="E18" s="90"/>
      <c r="F18" s="247"/>
      <c r="G18" s="90">
        <v>50</v>
      </c>
      <c r="H18" s="94" t="s">
        <v>1339</v>
      </c>
      <c r="I18" s="248"/>
      <c r="J18" s="248"/>
      <c r="K18" s="248"/>
      <c r="L18" s="95">
        <v>2000</v>
      </c>
      <c r="M18" s="249"/>
      <c r="N18" s="250" t="s">
        <v>1313</v>
      </c>
    </row>
    <row r="19" spans="1:14" x14ac:dyDescent="0.25">
      <c r="A19" s="252"/>
      <c r="B19" s="252"/>
      <c r="C19" s="252"/>
      <c r="D19" s="89" t="s">
        <v>1340</v>
      </c>
      <c r="E19" s="90"/>
      <c r="F19" s="247"/>
      <c r="G19" s="90">
        <v>100</v>
      </c>
      <c r="H19" s="94" t="s">
        <v>1340</v>
      </c>
      <c r="I19" s="248"/>
      <c r="J19" s="248"/>
      <c r="K19" s="248"/>
      <c r="L19" s="95">
        <v>120</v>
      </c>
      <c r="M19" s="249"/>
      <c r="N19" s="250"/>
    </row>
    <row r="20" spans="1:14" x14ac:dyDescent="0.25">
      <c r="A20" s="252"/>
      <c r="B20" s="252"/>
      <c r="C20" s="252"/>
      <c r="D20" s="89" t="s">
        <v>1341</v>
      </c>
      <c r="E20" s="90"/>
      <c r="F20" s="247"/>
      <c r="G20" s="90">
        <v>50</v>
      </c>
      <c r="H20" s="94" t="s">
        <v>1341</v>
      </c>
      <c r="I20" s="248"/>
      <c r="J20" s="248"/>
      <c r="K20" s="248"/>
      <c r="L20" s="95">
        <v>500</v>
      </c>
      <c r="M20" s="249"/>
      <c r="N20" s="250" t="s">
        <v>1313</v>
      </c>
    </row>
    <row r="21" spans="1:14" x14ac:dyDescent="0.25">
      <c r="A21" s="252"/>
      <c r="B21" s="252"/>
      <c r="C21" s="252"/>
      <c r="D21" s="89" t="s">
        <v>1342</v>
      </c>
      <c r="E21" s="90"/>
      <c r="F21" s="247"/>
      <c r="G21" s="90">
        <v>500</v>
      </c>
      <c r="H21" s="94" t="s">
        <v>1342</v>
      </c>
      <c r="I21" s="248"/>
      <c r="J21" s="248"/>
      <c r="K21" s="248"/>
      <c r="L21" s="95">
        <v>5000</v>
      </c>
      <c r="M21" s="249"/>
      <c r="N21" s="250"/>
    </row>
    <row r="22" spans="1:14" ht="25.5" x14ac:dyDescent="0.25">
      <c r="A22" s="252"/>
      <c r="B22" s="252"/>
      <c r="C22" s="252"/>
      <c r="D22" s="89" t="s">
        <v>1343</v>
      </c>
      <c r="E22" s="90"/>
      <c r="F22" s="247"/>
      <c r="G22" s="90">
        <v>100</v>
      </c>
      <c r="H22" s="94" t="s">
        <v>1343</v>
      </c>
      <c r="I22" s="248"/>
      <c r="J22" s="248"/>
      <c r="K22" s="248"/>
      <c r="L22" s="95">
        <v>4000</v>
      </c>
      <c r="M22" s="249"/>
      <c r="N22" s="253" t="s">
        <v>1313</v>
      </c>
    </row>
    <row r="23" spans="1:14" ht="25.5" x14ac:dyDescent="0.25">
      <c r="A23" s="252"/>
      <c r="B23" s="252"/>
      <c r="C23" s="252"/>
      <c r="D23" s="89" t="s">
        <v>1344</v>
      </c>
      <c r="E23" s="90"/>
      <c r="F23" s="247"/>
      <c r="G23" s="90">
        <v>100</v>
      </c>
      <c r="H23" s="94" t="s">
        <v>1344</v>
      </c>
      <c r="I23" s="248"/>
      <c r="J23" s="248"/>
      <c r="K23" s="248"/>
      <c r="L23" s="95">
        <v>2000</v>
      </c>
      <c r="M23" s="249"/>
      <c r="N23" s="254"/>
    </row>
    <row r="24" spans="1:14" x14ac:dyDescent="0.25">
      <c r="A24" s="252"/>
      <c r="B24" s="252"/>
      <c r="C24" s="252"/>
      <c r="D24" s="89" t="s">
        <v>1345</v>
      </c>
      <c r="E24" s="90"/>
      <c r="F24" s="247"/>
      <c r="G24" s="90" t="s">
        <v>1346</v>
      </c>
      <c r="H24" s="94" t="s">
        <v>1329</v>
      </c>
      <c r="I24" s="248"/>
      <c r="J24" s="248"/>
      <c r="K24" s="248"/>
      <c r="L24" s="95">
        <v>2418</v>
      </c>
      <c r="M24" s="249"/>
      <c r="N24" s="255"/>
    </row>
    <row r="25" spans="1:14" ht="38.25" x14ac:dyDescent="0.25">
      <c r="A25" s="91" t="s">
        <v>1305</v>
      </c>
      <c r="B25" s="89" t="s">
        <v>1347</v>
      </c>
      <c r="C25" s="90">
        <v>2025</v>
      </c>
      <c r="D25" s="91" t="s">
        <v>1347</v>
      </c>
      <c r="E25" s="90"/>
      <c r="F25" s="92" t="s">
        <v>28</v>
      </c>
      <c r="G25" s="90"/>
      <c r="H25" s="91" t="s">
        <v>1347</v>
      </c>
      <c r="I25" s="94" t="s">
        <v>1348</v>
      </c>
      <c r="J25" s="92" t="s">
        <v>1311</v>
      </c>
      <c r="K25" s="89" t="s">
        <v>1349</v>
      </c>
      <c r="L25" s="95">
        <v>10000</v>
      </c>
      <c r="M25" s="201" t="s">
        <v>1065</v>
      </c>
      <c r="N25" s="207" t="s">
        <v>1313</v>
      </c>
    </row>
    <row r="26" spans="1:14" x14ac:dyDescent="0.25">
      <c r="A26" s="252" t="s">
        <v>1305</v>
      </c>
      <c r="B26" s="245" t="s">
        <v>1350</v>
      </c>
      <c r="C26" s="246">
        <v>2025</v>
      </c>
      <c r="D26" s="91" t="s">
        <v>1351</v>
      </c>
      <c r="E26" s="90">
        <v>439435</v>
      </c>
      <c r="F26" s="247" t="s">
        <v>1352</v>
      </c>
      <c r="G26" s="90">
        <v>300</v>
      </c>
      <c r="H26" s="93" t="s">
        <v>1353</v>
      </c>
      <c r="I26" s="248" t="s">
        <v>1354</v>
      </c>
      <c r="J26" s="247" t="s">
        <v>1311</v>
      </c>
      <c r="K26" s="245" t="s">
        <v>1355</v>
      </c>
      <c r="L26" s="95">
        <v>75000</v>
      </c>
      <c r="M26" s="249" t="s">
        <v>951</v>
      </c>
      <c r="N26" s="250" t="s">
        <v>1313</v>
      </c>
    </row>
    <row r="27" spans="1:14" ht="25.5" x14ac:dyDescent="0.25">
      <c r="A27" s="252"/>
      <c r="B27" s="252"/>
      <c r="C27" s="252"/>
      <c r="D27" s="91" t="s">
        <v>1356</v>
      </c>
      <c r="E27" s="90">
        <v>439096</v>
      </c>
      <c r="F27" s="247"/>
      <c r="G27" s="90">
        <v>300</v>
      </c>
      <c r="H27" s="93" t="s">
        <v>1357</v>
      </c>
      <c r="I27" s="248"/>
      <c r="J27" s="248"/>
      <c r="K27" s="248"/>
      <c r="L27" s="95">
        <v>75000</v>
      </c>
      <c r="M27" s="249"/>
      <c r="N27" s="251"/>
    </row>
    <row r="28" spans="1:14" ht="38.25" x14ac:dyDescent="0.25">
      <c r="A28" s="91" t="s">
        <v>1305</v>
      </c>
      <c r="B28" s="89" t="s">
        <v>1358</v>
      </c>
      <c r="C28" s="90">
        <v>2025</v>
      </c>
      <c r="D28" s="91" t="s">
        <v>1358</v>
      </c>
      <c r="E28" s="90"/>
      <c r="F28" s="92" t="s">
        <v>954</v>
      </c>
      <c r="G28" s="90">
        <v>800</v>
      </c>
      <c r="H28" s="93" t="s">
        <v>1359</v>
      </c>
      <c r="I28" s="94" t="s">
        <v>1360</v>
      </c>
      <c r="J28" s="92" t="s">
        <v>1311</v>
      </c>
      <c r="K28" s="89" t="s">
        <v>1361</v>
      </c>
      <c r="L28" s="95">
        <v>44000</v>
      </c>
      <c r="M28" s="201" t="s">
        <v>951</v>
      </c>
      <c r="N28" s="250" t="s">
        <v>1313</v>
      </c>
    </row>
    <row r="29" spans="1:14" x14ac:dyDescent="0.25">
      <c r="A29" s="252" t="s">
        <v>1305</v>
      </c>
      <c r="B29" s="245" t="s">
        <v>1362</v>
      </c>
      <c r="C29" s="246">
        <v>2025</v>
      </c>
      <c r="D29" s="89" t="s">
        <v>1363</v>
      </c>
      <c r="E29" s="90">
        <v>441413</v>
      </c>
      <c r="F29" s="247" t="s">
        <v>1364</v>
      </c>
      <c r="G29" s="90">
        <v>393</v>
      </c>
      <c r="H29" s="93" t="s">
        <v>1365</v>
      </c>
      <c r="I29" s="248" t="s">
        <v>1366</v>
      </c>
      <c r="J29" s="247" t="s">
        <v>1311</v>
      </c>
      <c r="K29" s="245" t="s">
        <v>1367</v>
      </c>
      <c r="L29" s="95">
        <v>20000</v>
      </c>
      <c r="M29" s="249" t="s">
        <v>951</v>
      </c>
      <c r="N29" s="250"/>
    </row>
    <row r="30" spans="1:14" x14ac:dyDescent="0.25">
      <c r="A30" s="252"/>
      <c r="B30" s="252"/>
      <c r="C30" s="252"/>
      <c r="D30" s="91" t="s">
        <v>1368</v>
      </c>
      <c r="E30" s="90">
        <v>441133</v>
      </c>
      <c r="F30" s="247"/>
      <c r="G30" s="90">
        <v>284</v>
      </c>
      <c r="H30" s="93" t="s">
        <v>1369</v>
      </c>
      <c r="I30" s="248"/>
      <c r="J30" s="248"/>
      <c r="K30" s="248"/>
      <c r="L30" s="95">
        <v>20000</v>
      </c>
      <c r="M30" s="249"/>
      <c r="N30" s="250" t="s">
        <v>1313</v>
      </c>
    </row>
    <row r="31" spans="1:14" x14ac:dyDescent="0.25">
      <c r="A31" s="252"/>
      <c r="B31" s="252"/>
      <c r="C31" s="252"/>
      <c r="D31" s="91" t="s">
        <v>1370</v>
      </c>
      <c r="E31" s="90">
        <v>463197</v>
      </c>
      <c r="F31" s="247"/>
      <c r="G31" s="90">
        <v>14</v>
      </c>
      <c r="H31" s="93" t="s">
        <v>1371</v>
      </c>
      <c r="I31" s="248"/>
      <c r="J31" s="248"/>
      <c r="K31" s="248"/>
      <c r="L31" s="95">
        <v>40000</v>
      </c>
      <c r="M31" s="249"/>
      <c r="N31" s="250"/>
    </row>
    <row r="32" spans="1:14" x14ac:dyDescent="0.25">
      <c r="A32" s="252"/>
      <c r="B32" s="252"/>
      <c r="C32" s="252"/>
      <c r="D32" s="91" t="s">
        <v>1372</v>
      </c>
      <c r="E32" s="90">
        <v>408494</v>
      </c>
      <c r="F32" s="247"/>
      <c r="G32" s="90">
        <v>24</v>
      </c>
      <c r="H32" s="93" t="s">
        <v>1373</v>
      </c>
      <c r="I32" s="248"/>
      <c r="J32" s="248"/>
      <c r="K32" s="248"/>
      <c r="L32" s="95">
        <v>40000</v>
      </c>
      <c r="M32" s="249"/>
      <c r="N32" s="250" t="s">
        <v>1313</v>
      </c>
    </row>
    <row r="33" spans="1:14" x14ac:dyDescent="0.25">
      <c r="A33" s="252"/>
      <c r="B33" s="252"/>
      <c r="C33" s="252"/>
      <c r="D33" s="96" t="s">
        <v>1374</v>
      </c>
      <c r="E33" s="75"/>
      <c r="F33" s="247"/>
      <c r="G33" s="75">
        <v>300</v>
      </c>
      <c r="H33" s="97" t="s">
        <v>1374</v>
      </c>
      <c r="I33" s="248"/>
      <c r="J33" s="248"/>
      <c r="K33" s="248"/>
      <c r="L33" s="98">
        <v>20000</v>
      </c>
      <c r="M33" s="249"/>
      <c r="N33" s="250"/>
    </row>
    <row r="34" spans="1:14" x14ac:dyDescent="0.25">
      <c r="A34" s="252"/>
      <c r="B34" s="252"/>
      <c r="C34" s="252"/>
      <c r="D34" s="96" t="s">
        <v>1375</v>
      </c>
      <c r="E34" s="75"/>
      <c r="F34" s="247"/>
      <c r="G34" s="75">
        <v>300</v>
      </c>
      <c r="H34" s="97" t="s">
        <v>1375</v>
      </c>
      <c r="I34" s="248"/>
      <c r="J34" s="248"/>
      <c r="K34" s="248"/>
      <c r="L34" s="98">
        <v>16000</v>
      </c>
      <c r="M34" s="249"/>
      <c r="N34" s="250" t="s">
        <v>1313</v>
      </c>
    </row>
    <row r="35" spans="1:14" x14ac:dyDescent="0.25">
      <c r="A35" s="252"/>
      <c r="B35" s="252"/>
      <c r="C35" s="252"/>
      <c r="D35" s="96" t="s">
        <v>1376</v>
      </c>
      <c r="E35" s="75"/>
      <c r="F35" s="247"/>
      <c r="G35" s="75">
        <v>300</v>
      </c>
      <c r="H35" s="97" t="s">
        <v>1376</v>
      </c>
      <c r="I35" s="248"/>
      <c r="J35" s="248"/>
      <c r="K35" s="248"/>
      <c r="L35" s="98">
        <v>16000</v>
      </c>
      <c r="M35" s="249"/>
      <c r="N35" s="250"/>
    </row>
    <row r="36" spans="1:14" x14ac:dyDescent="0.25">
      <c r="A36" s="252"/>
      <c r="B36" s="252"/>
      <c r="C36" s="252"/>
      <c r="D36" s="96" t="s">
        <v>1377</v>
      </c>
      <c r="E36" s="90"/>
      <c r="F36" s="247"/>
      <c r="G36" s="90">
        <v>200</v>
      </c>
      <c r="H36" s="97" t="s">
        <v>1377</v>
      </c>
      <c r="I36" s="248"/>
      <c r="J36" s="248"/>
      <c r="K36" s="248"/>
      <c r="L36" s="95">
        <v>16000</v>
      </c>
      <c r="M36" s="249"/>
      <c r="N36" s="250" t="s">
        <v>1313</v>
      </c>
    </row>
    <row r="37" spans="1:14" x14ac:dyDescent="0.25">
      <c r="A37" s="252"/>
      <c r="B37" s="252"/>
      <c r="C37" s="252"/>
      <c r="D37" s="89" t="s">
        <v>1378</v>
      </c>
      <c r="E37" s="90"/>
      <c r="F37" s="247"/>
      <c r="G37" s="90">
        <v>50</v>
      </c>
      <c r="H37" s="94" t="s">
        <v>1378</v>
      </c>
      <c r="I37" s="248"/>
      <c r="J37" s="248"/>
      <c r="K37" s="248"/>
      <c r="L37" s="95">
        <v>12000</v>
      </c>
      <c r="M37" s="249"/>
      <c r="N37" s="251"/>
    </row>
    <row r="38" spans="1:14" x14ac:dyDescent="0.25">
      <c r="A38" s="252" t="s">
        <v>1305</v>
      </c>
      <c r="B38" s="245" t="s">
        <v>1379</v>
      </c>
      <c r="C38" s="246">
        <v>2025</v>
      </c>
      <c r="D38" s="91" t="s">
        <v>1380</v>
      </c>
      <c r="E38" s="90">
        <v>395794</v>
      </c>
      <c r="F38" s="247" t="s">
        <v>1352</v>
      </c>
      <c r="G38" s="90">
        <v>6820</v>
      </c>
      <c r="H38" s="93" t="s">
        <v>1381</v>
      </c>
      <c r="I38" s="248" t="s">
        <v>1382</v>
      </c>
      <c r="J38" s="247" t="s">
        <v>1311</v>
      </c>
      <c r="K38" s="245" t="s">
        <v>1383</v>
      </c>
      <c r="L38" s="95">
        <v>10000</v>
      </c>
      <c r="M38" s="249" t="s">
        <v>951</v>
      </c>
      <c r="N38" s="250" t="s">
        <v>1313</v>
      </c>
    </row>
    <row r="39" spans="1:14" x14ac:dyDescent="0.25">
      <c r="A39" s="252"/>
      <c r="B39" s="252"/>
      <c r="C39" s="252"/>
      <c r="D39" s="91" t="s">
        <v>1384</v>
      </c>
      <c r="E39" s="90">
        <v>463574</v>
      </c>
      <c r="F39" s="247"/>
      <c r="G39" s="90">
        <v>5454</v>
      </c>
      <c r="H39" s="93" t="s">
        <v>1385</v>
      </c>
      <c r="I39" s="248"/>
      <c r="J39" s="248"/>
      <c r="K39" s="248"/>
      <c r="L39" s="95">
        <v>60000</v>
      </c>
      <c r="M39" s="249"/>
      <c r="N39" s="250"/>
    </row>
    <row r="40" spans="1:14" x14ac:dyDescent="0.25">
      <c r="A40" s="252"/>
      <c r="B40" s="252"/>
      <c r="C40" s="252"/>
      <c r="D40" s="91" t="s">
        <v>1386</v>
      </c>
      <c r="E40" s="90">
        <v>407523</v>
      </c>
      <c r="F40" s="247"/>
      <c r="G40" s="90">
        <v>1000</v>
      </c>
      <c r="H40" s="93" t="s">
        <v>1387</v>
      </c>
      <c r="I40" s="248"/>
      <c r="J40" s="248"/>
      <c r="K40" s="248"/>
      <c r="L40" s="95">
        <v>6000</v>
      </c>
      <c r="M40" s="249"/>
      <c r="N40" s="250" t="s">
        <v>1313</v>
      </c>
    </row>
    <row r="41" spans="1:14" x14ac:dyDescent="0.25">
      <c r="A41" s="252"/>
      <c r="B41" s="252"/>
      <c r="C41" s="252"/>
      <c r="D41" s="91" t="s">
        <v>1388</v>
      </c>
      <c r="E41" s="90">
        <v>9750</v>
      </c>
      <c r="F41" s="247"/>
      <c r="G41" s="90">
        <v>1000</v>
      </c>
      <c r="H41" s="93" t="s">
        <v>1389</v>
      </c>
      <c r="I41" s="248"/>
      <c r="J41" s="248"/>
      <c r="K41" s="248"/>
      <c r="L41" s="95">
        <v>4000</v>
      </c>
      <c r="M41" s="249"/>
      <c r="N41" s="251"/>
    </row>
    <row r="42" spans="1:14" ht="51" x14ac:dyDescent="0.25">
      <c r="A42" s="91" t="s">
        <v>1305</v>
      </c>
      <c r="B42" s="89" t="s">
        <v>1390</v>
      </c>
      <c r="C42" s="90">
        <v>2025</v>
      </c>
      <c r="D42" s="91" t="s">
        <v>1391</v>
      </c>
      <c r="E42" s="90">
        <v>445485</v>
      </c>
      <c r="F42" s="92" t="s">
        <v>1352</v>
      </c>
      <c r="G42" s="90">
        <v>8000</v>
      </c>
      <c r="H42" s="93" t="s">
        <v>1392</v>
      </c>
      <c r="I42" s="94" t="s">
        <v>1393</v>
      </c>
      <c r="J42" s="92" t="s">
        <v>1311</v>
      </c>
      <c r="K42" s="89" t="s">
        <v>1394</v>
      </c>
      <c r="L42" s="95">
        <v>35000</v>
      </c>
      <c r="M42" s="201" t="s">
        <v>951</v>
      </c>
      <c r="N42" s="207" t="s">
        <v>1313</v>
      </c>
    </row>
    <row r="43" spans="1:14" ht="17.25" customHeight="1" x14ac:dyDescent="0.25">
      <c r="A43" s="252" t="s">
        <v>1305</v>
      </c>
      <c r="B43" s="245" t="s">
        <v>1395</v>
      </c>
      <c r="C43" s="246">
        <v>2025</v>
      </c>
      <c r="D43" s="91" t="s">
        <v>1396</v>
      </c>
      <c r="E43" s="90">
        <v>386377</v>
      </c>
      <c r="F43" s="247" t="s">
        <v>1352</v>
      </c>
      <c r="G43" s="90">
        <v>1000</v>
      </c>
      <c r="H43" s="93" t="s">
        <v>1397</v>
      </c>
      <c r="I43" s="248" t="s">
        <v>1398</v>
      </c>
      <c r="J43" s="247" t="s">
        <v>1311</v>
      </c>
      <c r="K43" s="245" t="s">
        <v>1399</v>
      </c>
      <c r="L43" s="95">
        <v>9000</v>
      </c>
      <c r="M43" s="249" t="s">
        <v>951</v>
      </c>
      <c r="N43" s="253" t="s">
        <v>1313</v>
      </c>
    </row>
    <row r="44" spans="1:14" ht="17.25" customHeight="1" x14ac:dyDescent="0.25">
      <c r="A44" s="252"/>
      <c r="B44" s="252"/>
      <c r="C44" s="252"/>
      <c r="D44" s="91" t="s">
        <v>1400</v>
      </c>
      <c r="E44" s="90">
        <v>462312</v>
      </c>
      <c r="F44" s="247"/>
      <c r="G44" s="90">
        <v>1500</v>
      </c>
      <c r="H44" s="93" t="s">
        <v>1401</v>
      </c>
      <c r="I44" s="248"/>
      <c r="J44" s="248"/>
      <c r="K44" s="248"/>
      <c r="L44" s="95">
        <v>7000</v>
      </c>
      <c r="M44" s="249"/>
      <c r="N44" s="254"/>
    </row>
    <row r="45" spans="1:14" ht="17.25" customHeight="1" x14ac:dyDescent="0.25">
      <c r="A45" s="252"/>
      <c r="B45" s="252"/>
      <c r="C45" s="252"/>
      <c r="D45" s="91" t="s">
        <v>1402</v>
      </c>
      <c r="E45" s="90">
        <v>447868</v>
      </c>
      <c r="F45" s="247"/>
      <c r="G45" s="90">
        <v>1000</v>
      </c>
      <c r="H45" s="93" t="s">
        <v>1403</v>
      </c>
      <c r="I45" s="248"/>
      <c r="J45" s="248"/>
      <c r="K45" s="248"/>
      <c r="L45" s="95">
        <v>4000</v>
      </c>
      <c r="M45" s="249"/>
      <c r="N45" s="255"/>
    </row>
    <row r="46" spans="1:14" x14ac:dyDescent="0.25">
      <c r="A46" s="252" t="s">
        <v>1305</v>
      </c>
      <c r="B46" s="245" t="s">
        <v>1404</v>
      </c>
      <c r="C46" s="246">
        <v>2025</v>
      </c>
      <c r="D46" s="91" t="s">
        <v>1405</v>
      </c>
      <c r="E46" s="90"/>
      <c r="F46" s="247" t="s">
        <v>1352</v>
      </c>
      <c r="G46" s="99">
        <v>30000</v>
      </c>
      <c r="H46" s="93" t="s">
        <v>1406</v>
      </c>
      <c r="I46" s="248" t="s">
        <v>1407</v>
      </c>
      <c r="J46" s="247" t="s">
        <v>1311</v>
      </c>
      <c r="K46" s="245" t="s">
        <v>1408</v>
      </c>
      <c r="L46" s="95">
        <v>38000</v>
      </c>
      <c r="M46" s="249" t="s">
        <v>951</v>
      </c>
      <c r="N46" s="250" t="s">
        <v>1313</v>
      </c>
    </row>
    <row r="47" spans="1:14" x14ac:dyDescent="0.25">
      <c r="A47" s="252"/>
      <c r="B47" s="252"/>
      <c r="C47" s="252"/>
      <c r="D47" s="91" t="s">
        <v>1409</v>
      </c>
      <c r="E47" s="90">
        <v>238338</v>
      </c>
      <c r="F47" s="247"/>
      <c r="G47" s="99">
        <v>30000</v>
      </c>
      <c r="H47" s="93" t="s">
        <v>1410</v>
      </c>
      <c r="I47" s="248"/>
      <c r="J47" s="248"/>
      <c r="K47" s="248"/>
      <c r="L47" s="95">
        <v>38000</v>
      </c>
      <c r="M47" s="249"/>
      <c r="N47" s="250"/>
    </row>
    <row r="48" spans="1:14" x14ac:dyDescent="0.25">
      <c r="A48" s="252"/>
      <c r="B48" s="252"/>
      <c r="C48" s="252"/>
      <c r="D48" s="91" t="s">
        <v>1411</v>
      </c>
      <c r="E48" s="90">
        <v>364083</v>
      </c>
      <c r="F48" s="247"/>
      <c r="G48" s="99">
        <v>10000</v>
      </c>
      <c r="H48" s="93" t="s">
        <v>1412</v>
      </c>
      <c r="I48" s="248"/>
      <c r="J48" s="248"/>
      <c r="K48" s="248"/>
      <c r="L48" s="95">
        <v>5000</v>
      </c>
      <c r="M48" s="249"/>
      <c r="N48" s="250" t="s">
        <v>1313</v>
      </c>
    </row>
    <row r="49" spans="1:14" x14ac:dyDescent="0.25">
      <c r="A49" s="252"/>
      <c r="B49" s="252"/>
      <c r="C49" s="252"/>
      <c r="D49" s="91" t="s">
        <v>1413</v>
      </c>
      <c r="E49" s="90">
        <v>422583</v>
      </c>
      <c r="F49" s="247"/>
      <c r="G49" s="99">
        <v>10000</v>
      </c>
      <c r="H49" s="93" t="s">
        <v>1414</v>
      </c>
      <c r="I49" s="248"/>
      <c r="J49" s="248"/>
      <c r="K49" s="248"/>
      <c r="L49" s="95">
        <v>5000</v>
      </c>
      <c r="M49" s="249"/>
      <c r="N49" s="250"/>
    </row>
    <row r="50" spans="1:14" x14ac:dyDescent="0.25">
      <c r="A50" s="252"/>
      <c r="B50" s="252"/>
      <c r="C50" s="252"/>
      <c r="D50" s="91" t="s">
        <v>1415</v>
      </c>
      <c r="E50" s="90">
        <v>137057</v>
      </c>
      <c r="F50" s="247"/>
      <c r="G50" s="99">
        <v>10000</v>
      </c>
      <c r="H50" s="93" t="s">
        <v>1416</v>
      </c>
      <c r="I50" s="248"/>
      <c r="J50" s="248"/>
      <c r="K50" s="248"/>
      <c r="L50" s="95">
        <v>5000</v>
      </c>
      <c r="M50" s="249"/>
      <c r="N50" s="250" t="s">
        <v>1313</v>
      </c>
    </row>
    <row r="51" spans="1:14" x14ac:dyDescent="0.25">
      <c r="A51" s="252"/>
      <c r="B51" s="252"/>
      <c r="C51" s="252"/>
      <c r="D51" s="91" t="s">
        <v>1417</v>
      </c>
      <c r="E51" s="90">
        <v>306176</v>
      </c>
      <c r="F51" s="247"/>
      <c r="G51" s="99">
        <v>10000</v>
      </c>
      <c r="H51" s="93" t="s">
        <v>1418</v>
      </c>
      <c r="I51" s="248"/>
      <c r="J51" s="248"/>
      <c r="K51" s="248"/>
      <c r="L51" s="95">
        <v>5000</v>
      </c>
      <c r="M51" s="249"/>
      <c r="N51" s="250"/>
    </row>
    <row r="52" spans="1:14" x14ac:dyDescent="0.25">
      <c r="A52" s="252"/>
      <c r="B52" s="252"/>
      <c r="C52" s="252"/>
      <c r="D52" s="91" t="s">
        <v>1419</v>
      </c>
      <c r="E52" s="90">
        <v>323911</v>
      </c>
      <c r="F52" s="247"/>
      <c r="G52" s="99">
        <v>10000</v>
      </c>
      <c r="H52" s="93" t="s">
        <v>1420</v>
      </c>
      <c r="I52" s="248"/>
      <c r="J52" s="248"/>
      <c r="K52" s="248"/>
      <c r="L52" s="95">
        <v>5000</v>
      </c>
      <c r="M52" s="249"/>
      <c r="N52" s="250" t="s">
        <v>1313</v>
      </c>
    </row>
    <row r="53" spans="1:14" x14ac:dyDescent="0.25">
      <c r="A53" s="252"/>
      <c r="B53" s="252"/>
      <c r="C53" s="252"/>
      <c r="D53" s="91" t="s">
        <v>1421</v>
      </c>
      <c r="E53" s="90">
        <v>298406</v>
      </c>
      <c r="F53" s="247"/>
      <c r="G53" s="99">
        <v>10000</v>
      </c>
      <c r="H53" s="93" t="s">
        <v>1422</v>
      </c>
      <c r="I53" s="248"/>
      <c r="J53" s="248"/>
      <c r="K53" s="248"/>
      <c r="L53" s="95">
        <v>5000</v>
      </c>
      <c r="M53" s="249"/>
      <c r="N53" s="250"/>
    </row>
    <row r="54" spans="1:14" x14ac:dyDescent="0.25">
      <c r="A54" s="252"/>
      <c r="B54" s="252"/>
      <c r="C54" s="252"/>
      <c r="D54" s="91" t="s">
        <v>1423</v>
      </c>
      <c r="E54" s="90">
        <v>324827</v>
      </c>
      <c r="F54" s="247"/>
      <c r="G54" s="99">
        <v>20000</v>
      </c>
      <c r="H54" s="93" t="s">
        <v>1424</v>
      </c>
      <c r="I54" s="248"/>
      <c r="J54" s="248"/>
      <c r="K54" s="248"/>
      <c r="L54" s="95">
        <v>10000</v>
      </c>
      <c r="M54" s="249"/>
      <c r="N54" s="250" t="s">
        <v>1313</v>
      </c>
    </row>
    <row r="55" spans="1:14" x14ac:dyDescent="0.25">
      <c r="A55" s="252"/>
      <c r="B55" s="252"/>
      <c r="C55" s="252"/>
      <c r="D55" s="91" t="s">
        <v>1425</v>
      </c>
      <c r="E55" s="90">
        <v>253197</v>
      </c>
      <c r="F55" s="247"/>
      <c r="G55" s="99">
        <v>15000</v>
      </c>
      <c r="H55" s="93" t="s">
        <v>1426</v>
      </c>
      <c r="I55" s="248"/>
      <c r="J55" s="248"/>
      <c r="K55" s="248"/>
      <c r="L55" s="95">
        <v>10000</v>
      </c>
      <c r="M55" s="249"/>
      <c r="N55" s="250"/>
    </row>
    <row r="56" spans="1:14" x14ac:dyDescent="0.25">
      <c r="A56" s="252"/>
      <c r="B56" s="252"/>
      <c r="C56" s="252"/>
      <c r="D56" s="91" t="s">
        <v>1427</v>
      </c>
      <c r="E56" s="90">
        <v>380018</v>
      </c>
      <c r="F56" s="247"/>
      <c r="G56" s="99">
        <v>15000</v>
      </c>
      <c r="H56" s="93" t="s">
        <v>1428</v>
      </c>
      <c r="I56" s="248"/>
      <c r="J56" s="248"/>
      <c r="K56" s="248"/>
      <c r="L56" s="95">
        <v>10000</v>
      </c>
      <c r="M56" s="249"/>
      <c r="N56" s="250" t="s">
        <v>1313</v>
      </c>
    </row>
    <row r="57" spans="1:14" x14ac:dyDescent="0.25">
      <c r="A57" s="252"/>
      <c r="B57" s="252"/>
      <c r="C57" s="252"/>
      <c r="D57" s="91" t="s">
        <v>1429</v>
      </c>
      <c r="E57" s="90">
        <v>299605</v>
      </c>
      <c r="F57" s="247"/>
      <c r="G57" s="99">
        <v>15000</v>
      </c>
      <c r="H57" s="93" t="s">
        <v>1430</v>
      </c>
      <c r="I57" s="248"/>
      <c r="J57" s="248"/>
      <c r="K57" s="248"/>
      <c r="L57" s="95">
        <v>10000</v>
      </c>
      <c r="M57" s="249"/>
      <c r="N57" s="250"/>
    </row>
    <row r="58" spans="1:14" x14ac:dyDescent="0.25">
      <c r="A58" s="252"/>
      <c r="B58" s="252"/>
      <c r="C58" s="252"/>
      <c r="D58" s="91" t="s">
        <v>1431</v>
      </c>
      <c r="E58" s="90">
        <v>293351</v>
      </c>
      <c r="F58" s="247"/>
      <c r="G58" s="99">
        <v>10000</v>
      </c>
      <c r="H58" s="93" t="s">
        <v>1432</v>
      </c>
      <c r="I58" s="248"/>
      <c r="J58" s="248"/>
      <c r="K58" s="248"/>
      <c r="L58" s="95">
        <v>5000</v>
      </c>
      <c r="M58" s="249"/>
      <c r="N58" s="250" t="s">
        <v>1313</v>
      </c>
    </row>
    <row r="59" spans="1:14" x14ac:dyDescent="0.25">
      <c r="A59" s="252"/>
      <c r="B59" s="252"/>
      <c r="C59" s="252"/>
      <c r="D59" s="91" t="s">
        <v>1433</v>
      </c>
      <c r="E59" s="90">
        <v>307796</v>
      </c>
      <c r="F59" s="247"/>
      <c r="G59" s="99">
        <v>10000</v>
      </c>
      <c r="H59" s="93" t="s">
        <v>1434</v>
      </c>
      <c r="I59" s="248"/>
      <c r="J59" s="248"/>
      <c r="K59" s="248"/>
      <c r="L59" s="95">
        <v>5000</v>
      </c>
      <c r="M59" s="249"/>
      <c r="N59" s="250"/>
    </row>
    <row r="60" spans="1:14" x14ac:dyDescent="0.25">
      <c r="A60" s="252"/>
      <c r="B60" s="252"/>
      <c r="C60" s="252"/>
      <c r="D60" s="91" t="s">
        <v>1435</v>
      </c>
      <c r="E60" s="90">
        <v>289840</v>
      </c>
      <c r="F60" s="247"/>
      <c r="G60" s="99">
        <v>10000</v>
      </c>
      <c r="H60" s="93" t="s">
        <v>1436</v>
      </c>
      <c r="I60" s="248"/>
      <c r="J60" s="248"/>
      <c r="K60" s="248"/>
      <c r="L60" s="95">
        <v>5000</v>
      </c>
      <c r="M60" s="249"/>
      <c r="N60" s="250" t="s">
        <v>1313</v>
      </c>
    </row>
    <row r="61" spans="1:14" x14ac:dyDescent="0.25">
      <c r="A61" s="252"/>
      <c r="B61" s="252"/>
      <c r="C61" s="252"/>
      <c r="D61" s="91" t="s">
        <v>1437</v>
      </c>
      <c r="E61" s="90">
        <v>226950</v>
      </c>
      <c r="F61" s="247"/>
      <c r="G61" s="99">
        <v>10000</v>
      </c>
      <c r="H61" s="93" t="s">
        <v>1438</v>
      </c>
      <c r="I61" s="248"/>
      <c r="J61" s="248"/>
      <c r="K61" s="248"/>
      <c r="L61" s="95">
        <v>3000</v>
      </c>
      <c r="M61" s="249"/>
      <c r="N61" s="250"/>
    </row>
    <row r="62" spans="1:14" x14ac:dyDescent="0.25">
      <c r="A62" s="252"/>
      <c r="B62" s="252"/>
      <c r="C62" s="252"/>
      <c r="D62" s="91" t="s">
        <v>1439</v>
      </c>
      <c r="E62" s="75">
        <v>380018</v>
      </c>
      <c r="F62" s="247"/>
      <c r="G62" s="99">
        <v>2000</v>
      </c>
      <c r="H62" s="93" t="s">
        <v>1440</v>
      </c>
      <c r="I62" s="248"/>
      <c r="J62" s="248"/>
      <c r="K62" s="248"/>
      <c r="L62" s="95">
        <v>16000</v>
      </c>
      <c r="M62" s="249"/>
      <c r="N62" s="250" t="s">
        <v>1313</v>
      </c>
    </row>
    <row r="63" spans="1:14" x14ac:dyDescent="0.25">
      <c r="A63" s="252"/>
      <c r="B63" s="252"/>
      <c r="C63" s="252"/>
      <c r="D63" s="91" t="s">
        <v>1441</v>
      </c>
      <c r="E63" s="75">
        <v>137057</v>
      </c>
      <c r="F63" s="247"/>
      <c r="G63" s="99">
        <v>2000</v>
      </c>
      <c r="H63" s="93" t="s">
        <v>1442</v>
      </c>
      <c r="I63" s="248"/>
      <c r="J63" s="248"/>
      <c r="K63" s="248"/>
      <c r="L63" s="95">
        <v>20000</v>
      </c>
      <c r="M63" s="249"/>
      <c r="N63" s="251"/>
    </row>
    <row r="64" spans="1:14" x14ac:dyDescent="0.25">
      <c r="A64" s="252" t="s">
        <v>1305</v>
      </c>
      <c r="B64" s="245" t="s">
        <v>1443</v>
      </c>
      <c r="C64" s="246">
        <v>2025</v>
      </c>
      <c r="D64" s="91" t="s">
        <v>1444</v>
      </c>
      <c r="E64" s="90">
        <v>231948</v>
      </c>
      <c r="F64" s="247" t="s">
        <v>1352</v>
      </c>
      <c r="G64" s="90">
        <v>2000</v>
      </c>
      <c r="H64" s="93" t="s">
        <v>1444</v>
      </c>
      <c r="I64" s="248" t="s">
        <v>1445</v>
      </c>
      <c r="J64" s="247" t="s">
        <v>1311</v>
      </c>
      <c r="K64" s="245" t="s">
        <v>1446</v>
      </c>
      <c r="L64" s="95">
        <v>32000</v>
      </c>
      <c r="M64" s="249" t="s">
        <v>951</v>
      </c>
      <c r="N64" s="250" t="s">
        <v>1313</v>
      </c>
    </row>
    <row r="65" spans="1:14" x14ac:dyDescent="0.25">
      <c r="A65" s="252"/>
      <c r="B65" s="252"/>
      <c r="C65" s="252"/>
      <c r="D65" s="91" t="s">
        <v>1447</v>
      </c>
      <c r="E65" s="90">
        <v>226348</v>
      </c>
      <c r="F65" s="247"/>
      <c r="G65" s="90">
        <v>1000</v>
      </c>
      <c r="H65" s="93" t="s">
        <v>1447</v>
      </c>
      <c r="I65" s="248"/>
      <c r="J65" s="248"/>
      <c r="K65" s="248"/>
      <c r="L65" s="95">
        <v>8000</v>
      </c>
      <c r="M65" s="249"/>
      <c r="N65" s="250"/>
    </row>
    <row r="66" spans="1:14" x14ac:dyDescent="0.25">
      <c r="A66" s="252"/>
      <c r="B66" s="252"/>
      <c r="C66" s="252"/>
      <c r="D66" s="91" t="s">
        <v>1448</v>
      </c>
      <c r="E66" s="90">
        <v>71145</v>
      </c>
      <c r="F66" s="247"/>
      <c r="G66" s="90">
        <v>100</v>
      </c>
      <c r="H66" s="93" t="s">
        <v>1448</v>
      </c>
      <c r="I66" s="248"/>
      <c r="J66" s="248"/>
      <c r="K66" s="248"/>
      <c r="L66" s="95">
        <v>2000</v>
      </c>
      <c r="M66" s="249"/>
      <c r="N66" s="250" t="s">
        <v>1313</v>
      </c>
    </row>
    <row r="67" spans="1:14" x14ac:dyDescent="0.25">
      <c r="A67" s="252"/>
      <c r="B67" s="252"/>
      <c r="C67" s="252"/>
      <c r="D67" s="91" t="s">
        <v>1449</v>
      </c>
      <c r="E67" s="90">
        <v>256054</v>
      </c>
      <c r="F67" s="247"/>
      <c r="G67" s="90">
        <v>500</v>
      </c>
      <c r="H67" s="93" t="s">
        <v>1449</v>
      </c>
      <c r="I67" s="248"/>
      <c r="J67" s="248"/>
      <c r="K67" s="248"/>
      <c r="L67" s="95">
        <v>3000</v>
      </c>
      <c r="M67" s="249"/>
      <c r="N67" s="250"/>
    </row>
    <row r="68" spans="1:14" x14ac:dyDescent="0.25">
      <c r="A68" s="252"/>
      <c r="B68" s="252"/>
      <c r="C68" s="252"/>
      <c r="D68" s="91" t="s">
        <v>1450</v>
      </c>
      <c r="E68" s="90">
        <v>284479</v>
      </c>
      <c r="F68" s="247"/>
      <c r="G68" s="90">
        <v>100</v>
      </c>
      <c r="H68" s="93" t="s">
        <v>1451</v>
      </c>
      <c r="I68" s="248"/>
      <c r="J68" s="248"/>
      <c r="K68" s="248"/>
      <c r="L68" s="95">
        <v>3000</v>
      </c>
      <c r="M68" s="249"/>
      <c r="N68" s="250" t="s">
        <v>1313</v>
      </c>
    </row>
    <row r="69" spans="1:14" x14ac:dyDescent="0.25">
      <c r="A69" s="252"/>
      <c r="B69" s="252"/>
      <c r="C69" s="252"/>
      <c r="D69" s="91" t="s">
        <v>1452</v>
      </c>
      <c r="E69" s="90"/>
      <c r="F69" s="247"/>
      <c r="G69" s="90">
        <v>500</v>
      </c>
      <c r="H69" s="91" t="s">
        <v>1452</v>
      </c>
      <c r="I69" s="248"/>
      <c r="J69" s="248"/>
      <c r="K69" s="248"/>
      <c r="L69" s="95">
        <v>2000</v>
      </c>
      <c r="M69" s="249"/>
      <c r="N69" s="251"/>
    </row>
    <row r="70" spans="1:14" x14ac:dyDescent="0.25">
      <c r="A70" s="252" t="s">
        <v>1305</v>
      </c>
      <c r="B70" s="245" t="s">
        <v>1453</v>
      </c>
      <c r="C70" s="246">
        <v>2025</v>
      </c>
      <c r="D70" s="91" t="s">
        <v>1454</v>
      </c>
      <c r="E70" s="75">
        <v>262643</v>
      </c>
      <c r="F70" s="247" t="s">
        <v>1352</v>
      </c>
      <c r="G70" s="90">
        <v>500</v>
      </c>
      <c r="H70" s="93" t="s">
        <v>1455</v>
      </c>
      <c r="I70" s="248" t="s">
        <v>1456</v>
      </c>
      <c r="J70" s="247" t="s">
        <v>1311</v>
      </c>
      <c r="K70" s="245" t="s">
        <v>1457</v>
      </c>
      <c r="L70" s="95">
        <v>15000</v>
      </c>
      <c r="M70" s="249" t="s">
        <v>951</v>
      </c>
      <c r="N70" s="250" t="s">
        <v>1313</v>
      </c>
    </row>
    <row r="71" spans="1:14" x14ac:dyDescent="0.25">
      <c r="A71" s="252"/>
      <c r="B71" s="252"/>
      <c r="C71" s="252"/>
      <c r="D71" s="91" t="s">
        <v>1458</v>
      </c>
      <c r="E71" s="75"/>
      <c r="F71" s="247"/>
      <c r="G71" s="90">
        <v>1000</v>
      </c>
      <c r="H71" s="91" t="s">
        <v>1458</v>
      </c>
      <c r="I71" s="248"/>
      <c r="J71" s="248"/>
      <c r="K71" s="248"/>
      <c r="L71" s="95">
        <v>13000</v>
      </c>
      <c r="M71" s="249"/>
      <c r="N71" s="250"/>
    </row>
    <row r="72" spans="1:14" x14ac:dyDescent="0.25">
      <c r="A72" s="252"/>
      <c r="B72" s="252"/>
      <c r="C72" s="252"/>
      <c r="D72" s="91" t="s">
        <v>1459</v>
      </c>
      <c r="E72" s="75">
        <v>252305</v>
      </c>
      <c r="F72" s="247"/>
      <c r="G72" s="90">
        <v>500</v>
      </c>
      <c r="H72" s="93" t="s">
        <v>1460</v>
      </c>
      <c r="I72" s="248"/>
      <c r="J72" s="248"/>
      <c r="K72" s="248"/>
      <c r="L72" s="95">
        <v>4000</v>
      </c>
      <c r="M72" s="249"/>
      <c r="N72" s="250" t="s">
        <v>1313</v>
      </c>
    </row>
    <row r="73" spans="1:14" x14ac:dyDescent="0.25">
      <c r="A73" s="252"/>
      <c r="B73" s="252"/>
      <c r="C73" s="252"/>
      <c r="D73" s="91" t="s">
        <v>1461</v>
      </c>
      <c r="E73" s="75">
        <v>406730</v>
      </c>
      <c r="F73" s="247"/>
      <c r="G73" s="90">
        <v>600</v>
      </c>
      <c r="H73" s="93" t="s">
        <v>1461</v>
      </c>
      <c r="I73" s="248"/>
      <c r="J73" s="248"/>
      <c r="K73" s="248"/>
      <c r="L73" s="95">
        <v>4000</v>
      </c>
      <c r="M73" s="249"/>
      <c r="N73" s="250"/>
    </row>
    <row r="74" spans="1:14" x14ac:dyDescent="0.25">
      <c r="A74" s="252"/>
      <c r="B74" s="252"/>
      <c r="C74" s="252"/>
      <c r="D74" s="91" t="s">
        <v>1462</v>
      </c>
      <c r="E74" s="75">
        <v>341295</v>
      </c>
      <c r="F74" s="247"/>
      <c r="G74" s="90">
        <v>800</v>
      </c>
      <c r="H74" s="93" t="s">
        <v>1463</v>
      </c>
      <c r="I74" s="248"/>
      <c r="J74" s="248"/>
      <c r="K74" s="248"/>
      <c r="L74" s="95">
        <v>6000</v>
      </c>
      <c r="M74" s="249"/>
      <c r="N74" s="250" t="s">
        <v>1313</v>
      </c>
    </row>
    <row r="75" spans="1:14" x14ac:dyDescent="0.25">
      <c r="A75" s="252"/>
      <c r="B75" s="252"/>
      <c r="C75" s="252"/>
      <c r="D75" s="91" t="s">
        <v>1464</v>
      </c>
      <c r="E75" s="75">
        <v>271836</v>
      </c>
      <c r="F75" s="247"/>
      <c r="G75" s="90">
        <v>2000</v>
      </c>
      <c r="H75" s="93" t="s">
        <v>1464</v>
      </c>
      <c r="I75" s="248"/>
      <c r="J75" s="248"/>
      <c r="K75" s="248"/>
      <c r="L75" s="95">
        <v>30000</v>
      </c>
      <c r="M75" s="249"/>
      <c r="N75" s="250"/>
    </row>
    <row r="76" spans="1:14" x14ac:dyDescent="0.25">
      <c r="A76" s="252"/>
      <c r="B76" s="252"/>
      <c r="C76" s="252"/>
      <c r="D76" s="91" t="s">
        <v>1465</v>
      </c>
      <c r="E76" s="75">
        <v>256749</v>
      </c>
      <c r="F76" s="247"/>
      <c r="G76" s="90">
        <v>600</v>
      </c>
      <c r="H76" s="93" t="s">
        <v>1466</v>
      </c>
      <c r="I76" s="248"/>
      <c r="J76" s="248"/>
      <c r="K76" s="248"/>
      <c r="L76" s="95">
        <v>9000</v>
      </c>
      <c r="M76" s="249"/>
      <c r="N76" s="250" t="s">
        <v>1313</v>
      </c>
    </row>
    <row r="77" spans="1:14" x14ac:dyDescent="0.25">
      <c r="A77" s="252"/>
      <c r="B77" s="252"/>
      <c r="C77" s="252"/>
      <c r="D77" s="91" t="s">
        <v>1467</v>
      </c>
      <c r="E77" s="75">
        <v>453106</v>
      </c>
      <c r="F77" s="247"/>
      <c r="G77" s="90">
        <v>2000</v>
      </c>
      <c r="H77" s="93" t="s">
        <v>1468</v>
      </c>
      <c r="I77" s="248"/>
      <c r="J77" s="248"/>
      <c r="K77" s="248"/>
      <c r="L77" s="95">
        <v>7000</v>
      </c>
      <c r="M77" s="249"/>
      <c r="N77" s="250"/>
    </row>
    <row r="78" spans="1:14" x14ac:dyDescent="0.25">
      <c r="A78" s="252"/>
      <c r="B78" s="252"/>
      <c r="C78" s="252"/>
      <c r="D78" s="91" t="s">
        <v>1469</v>
      </c>
      <c r="E78" s="75"/>
      <c r="F78" s="247"/>
      <c r="G78" s="90">
        <v>200</v>
      </c>
      <c r="H78" s="93" t="s">
        <v>1469</v>
      </c>
      <c r="I78" s="248"/>
      <c r="J78" s="248"/>
      <c r="K78" s="248"/>
      <c r="L78" s="95">
        <v>3000</v>
      </c>
      <c r="M78" s="249"/>
      <c r="N78" s="250" t="s">
        <v>1313</v>
      </c>
    </row>
    <row r="79" spans="1:14" ht="25.5" x14ac:dyDescent="0.25">
      <c r="A79" s="252"/>
      <c r="B79" s="252"/>
      <c r="C79" s="252"/>
      <c r="D79" s="91" t="s">
        <v>1470</v>
      </c>
      <c r="E79" s="75">
        <v>150387</v>
      </c>
      <c r="F79" s="247"/>
      <c r="G79" s="90">
        <v>2000</v>
      </c>
      <c r="H79" s="93" t="s">
        <v>1470</v>
      </c>
      <c r="I79" s="248"/>
      <c r="J79" s="248"/>
      <c r="K79" s="248"/>
      <c r="L79" s="95">
        <v>7000</v>
      </c>
      <c r="M79" s="249"/>
      <c r="N79" s="250"/>
    </row>
    <row r="80" spans="1:14" x14ac:dyDescent="0.25">
      <c r="A80" s="252"/>
      <c r="B80" s="252"/>
      <c r="C80" s="252"/>
      <c r="D80" s="91" t="s">
        <v>1471</v>
      </c>
      <c r="E80" s="75"/>
      <c r="F80" s="247"/>
      <c r="G80" s="90">
        <v>1000</v>
      </c>
      <c r="H80" s="93" t="s">
        <v>1472</v>
      </c>
      <c r="I80" s="248"/>
      <c r="J80" s="248"/>
      <c r="K80" s="248"/>
      <c r="L80" s="95">
        <v>24000</v>
      </c>
      <c r="M80" s="249"/>
      <c r="N80" s="250" t="s">
        <v>1313</v>
      </c>
    </row>
    <row r="81" spans="1:14" x14ac:dyDescent="0.25">
      <c r="A81" s="252"/>
      <c r="B81" s="252"/>
      <c r="C81" s="252"/>
      <c r="D81" s="91" t="s">
        <v>1473</v>
      </c>
      <c r="E81" s="75"/>
      <c r="F81" s="247"/>
      <c r="G81" s="90"/>
      <c r="H81" s="91" t="s">
        <v>1473</v>
      </c>
      <c r="I81" s="248"/>
      <c r="J81" s="248"/>
      <c r="K81" s="248"/>
      <c r="L81" s="95">
        <v>28000</v>
      </c>
      <c r="M81" s="249"/>
      <c r="N81" s="251"/>
    </row>
    <row r="82" spans="1:14" ht="21.75" customHeight="1" x14ac:dyDescent="0.25">
      <c r="A82" s="252" t="s">
        <v>1305</v>
      </c>
      <c r="B82" s="245" t="s">
        <v>1474</v>
      </c>
      <c r="C82" s="246">
        <v>2025</v>
      </c>
      <c r="D82" s="91" t="s">
        <v>1475</v>
      </c>
      <c r="E82" s="90">
        <v>290238</v>
      </c>
      <c r="F82" s="247" t="s">
        <v>1046</v>
      </c>
      <c r="G82" s="90">
        <v>30</v>
      </c>
      <c r="H82" s="93" t="s">
        <v>1476</v>
      </c>
      <c r="I82" s="248" t="s">
        <v>1477</v>
      </c>
      <c r="J82" s="247" t="s">
        <v>1311</v>
      </c>
      <c r="K82" s="245" t="s">
        <v>1478</v>
      </c>
      <c r="L82" s="95">
        <v>5000</v>
      </c>
      <c r="M82" s="249" t="s">
        <v>951</v>
      </c>
      <c r="N82" s="250" t="s">
        <v>1313</v>
      </c>
    </row>
    <row r="83" spans="1:14" ht="21.75" customHeight="1" x14ac:dyDescent="0.25">
      <c r="A83" s="252"/>
      <c r="B83" s="252"/>
      <c r="C83" s="252"/>
      <c r="D83" s="91" t="s">
        <v>1479</v>
      </c>
      <c r="E83" s="90">
        <v>464720</v>
      </c>
      <c r="F83" s="247"/>
      <c r="G83" s="90">
        <v>30</v>
      </c>
      <c r="H83" s="93" t="s">
        <v>1480</v>
      </c>
      <c r="I83" s="248"/>
      <c r="J83" s="248"/>
      <c r="K83" s="248"/>
      <c r="L83" s="95">
        <v>5000</v>
      </c>
      <c r="M83" s="249"/>
      <c r="N83" s="251"/>
    </row>
    <row r="84" spans="1:14" ht="21.75" customHeight="1" x14ac:dyDescent="0.25">
      <c r="A84" s="252" t="s">
        <v>1305</v>
      </c>
      <c r="B84" s="245" t="s">
        <v>1481</v>
      </c>
      <c r="C84" s="246">
        <v>2025</v>
      </c>
      <c r="D84" s="91" t="s">
        <v>1482</v>
      </c>
      <c r="E84" s="90"/>
      <c r="F84" s="247" t="s">
        <v>976</v>
      </c>
      <c r="G84" s="90">
        <v>100</v>
      </c>
      <c r="H84" s="93" t="s">
        <v>1482</v>
      </c>
      <c r="I84" s="248" t="s">
        <v>1483</v>
      </c>
      <c r="J84" s="247" t="s">
        <v>1311</v>
      </c>
      <c r="K84" s="245" t="s">
        <v>1484</v>
      </c>
      <c r="L84" s="95">
        <v>2000</v>
      </c>
      <c r="M84" s="249" t="s">
        <v>1065</v>
      </c>
      <c r="N84" s="250" t="s">
        <v>1313</v>
      </c>
    </row>
    <row r="85" spans="1:14" ht="21.75" customHeight="1" x14ac:dyDescent="0.25">
      <c r="A85" s="252"/>
      <c r="B85" s="252"/>
      <c r="C85" s="252"/>
      <c r="D85" s="91" t="s">
        <v>1485</v>
      </c>
      <c r="E85" s="90"/>
      <c r="F85" s="247"/>
      <c r="G85" s="90">
        <v>100</v>
      </c>
      <c r="H85" s="93" t="s">
        <v>1485</v>
      </c>
      <c r="I85" s="248"/>
      <c r="J85" s="248"/>
      <c r="K85" s="248"/>
      <c r="L85" s="95">
        <v>1000</v>
      </c>
      <c r="M85" s="249"/>
      <c r="N85" s="251"/>
    </row>
    <row r="86" spans="1:14" ht="18.75" x14ac:dyDescent="0.25">
      <c r="A86" s="259" t="s">
        <v>1248</v>
      </c>
      <c r="B86" s="259"/>
      <c r="C86" s="259"/>
      <c r="D86" s="259"/>
      <c r="E86" s="259"/>
      <c r="F86" s="259"/>
      <c r="G86" s="259"/>
      <c r="H86" s="259"/>
      <c r="I86" s="259"/>
      <c r="J86" s="259"/>
      <c r="K86" s="259"/>
      <c r="L86" s="100">
        <f>SUM(L4:L85)</f>
        <v>1032000</v>
      </c>
      <c r="M86" s="260"/>
      <c r="N86" s="260"/>
    </row>
    <row r="87" spans="1:14" ht="18.75" x14ac:dyDescent="0.25">
      <c r="A87" s="261"/>
      <c r="B87" s="261"/>
      <c r="C87" s="261"/>
      <c r="D87" s="261"/>
      <c r="E87" s="261"/>
      <c r="F87" s="261"/>
      <c r="G87" s="261"/>
      <c r="H87" s="261"/>
      <c r="I87" s="261"/>
      <c r="J87" s="261"/>
      <c r="K87" s="261"/>
      <c r="L87" s="261"/>
      <c r="M87" s="261"/>
      <c r="N87" s="261"/>
    </row>
    <row r="88" spans="1:14" ht="21" x14ac:dyDescent="0.25">
      <c r="A88" s="262" t="s">
        <v>1486</v>
      </c>
      <c r="B88" s="262"/>
      <c r="C88" s="262"/>
      <c r="D88" s="262"/>
      <c r="E88" s="262"/>
      <c r="F88" s="262"/>
      <c r="G88" s="262"/>
      <c r="H88" s="262"/>
      <c r="I88" s="262"/>
      <c r="J88" s="262"/>
      <c r="K88" s="262"/>
      <c r="L88" s="262"/>
      <c r="M88" s="262"/>
      <c r="N88" s="262"/>
    </row>
    <row r="89" spans="1:14" ht="45" x14ac:dyDescent="0.25">
      <c r="A89" s="101" t="s">
        <v>1266</v>
      </c>
      <c r="B89" s="101" t="s">
        <v>931</v>
      </c>
      <c r="C89" s="101" t="s">
        <v>1267</v>
      </c>
      <c r="D89" s="101" t="s">
        <v>1</v>
      </c>
      <c r="E89" s="101" t="s">
        <v>1299</v>
      </c>
      <c r="F89" s="101" t="s">
        <v>934</v>
      </c>
      <c r="G89" s="101" t="s">
        <v>1300</v>
      </c>
      <c r="H89" s="101" t="s">
        <v>5</v>
      </c>
      <c r="I89" s="101" t="s">
        <v>937</v>
      </c>
      <c r="J89" s="101" t="s">
        <v>1302</v>
      </c>
      <c r="K89" s="101" t="s">
        <v>935</v>
      </c>
      <c r="L89" s="102" t="s">
        <v>1303</v>
      </c>
      <c r="M89" s="101" t="s">
        <v>8</v>
      </c>
      <c r="N89" s="87" t="s">
        <v>1304</v>
      </c>
    </row>
    <row r="90" spans="1:14" ht="75" x14ac:dyDescent="0.25">
      <c r="A90" s="10" t="s">
        <v>1487</v>
      </c>
      <c r="B90" s="10" t="s">
        <v>1488</v>
      </c>
      <c r="C90" s="12">
        <v>2025</v>
      </c>
      <c r="D90" s="10" t="s">
        <v>1489</v>
      </c>
      <c r="E90" s="12">
        <v>343999</v>
      </c>
      <c r="F90" s="12" t="s">
        <v>1352</v>
      </c>
      <c r="G90" s="29">
        <v>25</v>
      </c>
      <c r="H90" s="10" t="s">
        <v>1490</v>
      </c>
      <c r="I90" s="10" t="s">
        <v>2181</v>
      </c>
      <c r="J90" s="12" t="s">
        <v>1491</v>
      </c>
      <c r="K90" s="10" t="s">
        <v>1492</v>
      </c>
      <c r="L90" s="103">
        <v>17838.75</v>
      </c>
      <c r="M90" s="104" t="s">
        <v>951</v>
      </c>
      <c r="N90" s="9" t="s">
        <v>1493</v>
      </c>
    </row>
    <row r="91" spans="1:14" ht="60" x14ac:dyDescent="0.25">
      <c r="A91" s="10" t="s">
        <v>1487</v>
      </c>
      <c r="B91" s="10" t="s">
        <v>1494</v>
      </c>
      <c r="C91" s="12">
        <v>2025</v>
      </c>
      <c r="D91" s="10" t="s">
        <v>1495</v>
      </c>
      <c r="E91" s="12">
        <v>461517</v>
      </c>
      <c r="F91" s="12" t="s">
        <v>1352</v>
      </c>
      <c r="G91" s="29">
        <v>10</v>
      </c>
      <c r="H91" s="10" t="s">
        <v>1495</v>
      </c>
      <c r="I91" s="10" t="s">
        <v>1496</v>
      </c>
      <c r="J91" s="12" t="s">
        <v>1491</v>
      </c>
      <c r="K91" s="10" t="s">
        <v>1492</v>
      </c>
      <c r="L91" s="103">
        <v>1736.2</v>
      </c>
      <c r="M91" s="104" t="s">
        <v>951</v>
      </c>
      <c r="N91" s="9" t="s">
        <v>1493</v>
      </c>
    </row>
    <row r="92" spans="1:14" ht="60" x14ac:dyDescent="0.25">
      <c r="A92" s="10" t="s">
        <v>1487</v>
      </c>
      <c r="B92" s="10" t="s">
        <v>1488</v>
      </c>
      <c r="C92" s="12">
        <v>2025</v>
      </c>
      <c r="D92" s="10" t="s">
        <v>1497</v>
      </c>
      <c r="E92" s="12">
        <v>607687</v>
      </c>
      <c r="F92" s="12" t="s">
        <v>1352</v>
      </c>
      <c r="G92" s="29">
        <v>60</v>
      </c>
      <c r="H92" s="10" t="s">
        <v>1497</v>
      </c>
      <c r="I92" s="10" t="s">
        <v>1496</v>
      </c>
      <c r="J92" s="12" t="s">
        <v>1491</v>
      </c>
      <c r="K92" s="10" t="s">
        <v>1492</v>
      </c>
      <c r="L92" s="103">
        <v>9724.2000000000007</v>
      </c>
      <c r="M92" s="104" t="s">
        <v>951</v>
      </c>
      <c r="N92" s="9" t="s">
        <v>1493</v>
      </c>
    </row>
    <row r="93" spans="1:14" ht="60" x14ac:dyDescent="0.25">
      <c r="A93" s="10" t="s">
        <v>1487</v>
      </c>
      <c r="B93" s="10" t="s">
        <v>1488</v>
      </c>
      <c r="C93" s="12">
        <v>2025</v>
      </c>
      <c r="D93" s="10" t="s">
        <v>1498</v>
      </c>
      <c r="E93" s="12">
        <v>318255</v>
      </c>
      <c r="F93" s="12" t="s">
        <v>1352</v>
      </c>
      <c r="G93" s="29">
        <v>15</v>
      </c>
      <c r="H93" s="10" t="s">
        <v>1498</v>
      </c>
      <c r="I93" s="10" t="s">
        <v>1496</v>
      </c>
      <c r="J93" s="12" t="s">
        <v>1491</v>
      </c>
      <c r="K93" s="10" t="s">
        <v>1492</v>
      </c>
      <c r="L93" s="103">
        <v>2879.7</v>
      </c>
      <c r="M93" s="104" t="s">
        <v>951</v>
      </c>
      <c r="N93" s="9" t="s">
        <v>1493</v>
      </c>
    </row>
    <row r="94" spans="1:14" ht="60" x14ac:dyDescent="0.25">
      <c r="A94" s="10" t="s">
        <v>1487</v>
      </c>
      <c r="B94" s="10" t="s">
        <v>1494</v>
      </c>
      <c r="C94" s="12">
        <v>2025</v>
      </c>
      <c r="D94" s="10" t="s">
        <v>1499</v>
      </c>
      <c r="E94" s="12">
        <v>364223</v>
      </c>
      <c r="F94" s="12" t="s">
        <v>1352</v>
      </c>
      <c r="G94" s="29">
        <v>30</v>
      </c>
      <c r="H94" s="10" t="s">
        <v>1499</v>
      </c>
      <c r="I94" s="10" t="s">
        <v>1496</v>
      </c>
      <c r="J94" s="12" t="s">
        <v>1491</v>
      </c>
      <c r="K94" s="10" t="s">
        <v>1492</v>
      </c>
      <c r="L94" s="103">
        <v>7287.6</v>
      </c>
      <c r="M94" s="104" t="s">
        <v>951</v>
      </c>
      <c r="N94" s="9" t="s">
        <v>1493</v>
      </c>
    </row>
    <row r="95" spans="1:14" ht="75" x14ac:dyDescent="0.25">
      <c r="A95" s="10" t="s">
        <v>1487</v>
      </c>
      <c r="B95" s="10" t="s">
        <v>1494</v>
      </c>
      <c r="C95" s="12">
        <v>2025</v>
      </c>
      <c r="D95" s="10" t="s">
        <v>1500</v>
      </c>
      <c r="E95" s="12">
        <v>425200</v>
      </c>
      <c r="F95" s="12" t="s">
        <v>1352</v>
      </c>
      <c r="G95" s="12">
        <v>10</v>
      </c>
      <c r="H95" s="10" t="s">
        <v>1501</v>
      </c>
      <c r="I95" s="10" t="s">
        <v>1496</v>
      </c>
      <c r="J95" s="12" t="s">
        <v>1491</v>
      </c>
      <c r="K95" s="10" t="s">
        <v>1502</v>
      </c>
      <c r="L95" s="103">
        <v>7449.2</v>
      </c>
      <c r="M95" s="104" t="s">
        <v>1065</v>
      </c>
      <c r="N95" s="9" t="s">
        <v>1493</v>
      </c>
    </row>
    <row r="96" spans="1:14" ht="60" x14ac:dyDescent="0.25">
      <c r="A96" s="10" t="s">
        <v>1487</v>
      </c>
      <c r="B96" s="10" t="s">
        <v>1494</v>
      </c>
      <c r="C96" s="12">
        <v>2025</v>
      </c>
      <c r="D96" s="10" t="s">
        <v>1503</v>
      </c>
      <c r="E96" s="12">
        <v>446026</v>
      </c>
      <c r="F96" s="12" t="s">
        <v>1504</v>
      </c>
      <c r="G96" s="12">
        <v>16</v>
      </c>
      <c r="H96" s="10" t="s">
        <v>1505</v>
      </c>
      <c r="I96" s="10" t="s">
        <v>1496</v>
      </c>
      <c r="J96" s="12" t="s">
        <v>1491</v>
      </c>
      <c r="K96" s="10" t="s">
        <v>1506</v>
      </c>
      <c r="L96" s="103">
        <v>9692.6</v>
      </c>
      <c r="M96" s="104" t="s">
        <v>1065</v>
      </c>
      <c r="N96" s="9" t="s">
        <v>1493</v>
      </c>
    </row>
    <row r="97" spans="1:14" ht="45" x14ac:dyDescent="0.25">
      <c r="A97" s="10" t="s">
        <v>1487</v>
      </c>
      <c r="B97" s="10" t="s">
        <v>1494</v>
      </c>
      <c r="C97" s="12">
        <v>2025</v>
      </c>
      <c r="D97" s="10" t="s">
        <v>1507</v>
      </c>
      <c r="E97" s="29">
        <v>448286</v>
      </c>
      <c r="F97" s="12" t="s">
        <v>1504</v>
      </c>
      <c r="G97" s="12">
        <v>11</v>
      </c>
      <c r="H97" s="10" t="s">
        <v>1508</v>
      </c>
      <c r="I97" s="10" t="s">
        <v>1509</v>
      </c>
      <c r="J97" s="12" t="s">
        <v>1491</v>
      </c>
      <c r="K97" s="10" t="s">
        <v>1506</v>
      </c>
      <c r="L97" s="103">
        <v>29818.736199999999</v>
      </c>
      <c r="M97" s="104" t="s">
        <v>1065</v>
      </c>
      <c r="N97" s="9" t="s">
        <v>1493</v>
      </c>
    </row>
    <row r="98" spans="1:14" ht="60" x14ac:dyDescent="0.25">
      <c r="A98" s="10" t="s">
        <v>1487</v>
      </c>
      <c r="B98" s="10" t="s">
        <v>1494</v>
      </c>
      <c r="C98" s="12">
        <v>2025</v>
      </c>
      <c r="D98" s="10" t="s">
        <v>1510</v>
      </c>
      <c r="E98" s="12">
        <v>448286</v>
      </c>
      <c r="F98" s="12" t="s">
        <v>1352</v>
      </c>
      <c r="G98" s="12">
        <v>20</v>
      </c>
      <c r="H98" s="10" t="s">
        <v>1511</v>
      </c>
      <c r="I98" s="10" t="s">
        <v>1496</v>
      </c>
      <c r="J98" s="12" t="s">
        <v>1491</v>
      </c>
      <c r="K98" s="10" t="s">
        <v>1512</v>
      </c>
      <c r="L98" s="103">
        <v>22500.94</v>
      </c>
      <c r="M98" s="104" t="s">
        <v>1065</v>
      </c>
      <c r="N98" s="9" t="s">
        <v>1493</v>
      </c>
    </row>
    <row r="99" spans="1:14" ht="60" x14ac:dyDescent="0.25">
      <c r="A99" s="10" t="s">
        <v>1487</v>
      </c>
      <c r="B99" s="10" t="s">
        <v>1488</v>
      </c>
      <c r="C99" s="12">
        <v>2025</v>
      </c>
      <c r="D99" s="10" t="s">
        <v>1513</v>
      </c>
      <c r="E99" s="12">
        <v>301909</v>
      </c>
      <c r="F99" s="12" t="s">
        <v>1352</v>
      </c>
      <c r="G99" s="12">
        <v>30</v>
      </c>
      <c r="H99" s="10" t="s">
        <v>1514</v>
      </c>
      <c r="I99" s="10" t="s">
        <v>1496</v>
      </c>
      <c r="J99" s="12" t="s">
        <v>1491</v>
      </c>
      <c r="K99" s="10" t="s">
        <v>1515</v>
      </c>
      <c r="L99" s="103">
        <v>16341</v>
      </c>
      <c r="M99" s="104" t="s">
        <v>951</v>
      </c>
      <c r="N99" s="9" t="s">
        <v>1493</v>
      </c>
    </row>
    <row r="100" spans="1:14" ht="75" x14ac:dyDescent="0.25">
      <c r="A100" s="10" t="s">
        <v>1487</v>
      </c>
      <c r="B100" s="10" t="s">
        <v>1488</v>
      </c>
      <c r="C100" s="12">
        <v>2025</v>
      </c>
      <c r="D100" s="10" t="s">
        <v>1516</v>
      </c>
      <c r="E100" s="12">
        <v>481338</v>
      </c>
      <c r="F100" s="12" t="s">
        <v>1352</v>
      </c>
      <c r="G100" s="12">
        <v>10</v>
      </c>
      <c r="H100" s="10" t="s">
        <v>1517</v>
      </c>
      <c r="I100" s="10" t="s">
        <v>1496</v>
      </c>
      <c r="J100" s="12" t="s">
        <v>1491</v>
      </c>
      <c r="K100" s="10" t="s">
        <v>1518</v>
      </c>
      <c r="L100" s="103">
        <v>2569.8000000000002</v>
      </c>
      <c r="M100" s="104" t="s">
        <v>1065</v>
      </c>
      <c r="N100" s="9" t="s">
        <v>1493</v>
      </c>
    </row>
    <row r="101" spans="1:14" ht="60" x14ac:dyDescent="0.25">
      <c r="A101" s="10" t="s">
        <v>1487</v>
      </c>
      <c r="B101" s="10" t="s">
        <v>1494</v>
      </c>
      <c r="C101" s="12">
        <v>2025</v>
      </c>
      <c r="D101" s="10" t="s">
        <v>1519</v>
      </c>
      <c r="E101" s="12">
        <v>450978</v>
      </c>
      <c r="F101" s="12" t="s">
        <v>1352</v>
      </c>
      <c r="G101" s="12">
        <v>20</v>
      </c>
      <c r="H101" s="10" t="s">
        <v>1520</v>
      </c>
      <c r="I101" s="10" t="s">
        <v>1496</v>
      </c>
      <c r="J101" s="12" t="s">
        <v>1491</v>
      </c>
      <c r="K101" s="10" t="s">
        <v>1521</v>
      </c>
      <c r="L101" s="103">
        <v>16105.6</v>
      </c>
      <c r="M101" s="104" t="s">
        <v>1065</v>
      </c>
      <c r="N101" s="9" t="s">
        <v>1493</v>
      </c>
    </row>
    <row r="102" spans="1:14" ht="60" x14ac:dyDescent="0.25">
      <c r="A102" s="10" t="s">
        <v>1487</v>
      </c>
      <c r="B102" s="10" t="s">
        <v>1522</v>
      </c>
      <c r="C102" s="12">
        <v>2025</v>
      </c>
      <c r="D102" s="10" t="s">
        <v>1523</v>
      </c>
      <c r="E102" s="12">
        <v>264572</v>
      </c>
      <c r="F102" s="12" t="s">
        <v>1352</v>
      </c>
      <c r="G102" s="12">
        <v>20</v>
      </c>
      <c r="H102" s="10" t="s">
        <v>1524</v>
      </c>
      <c r="I102" s="10" t="s">
        <v>1496</v>
      </c>
      <c r="J102" s="12" t="s">
        <v>1491</v>
      </c>
      <c r="K102" s="10" t="s">
        <v>1525</v>
      </c>
      <c r="L102" s="103">
        <v>4237.2</v>
      </c>
      <c r="M102" s="104" t="s">
        <v>1065</v>
      </c>
      <c r="N102" s="9" t="s">
        <v>1493</v>
      </c>
    </row>
    <row r="103" spans="1:14" ht="60" x14ac:dyDescent="0.25">
      <c r="A103" s="10" t="s">
        <v>1487</v>
      </c>
      <c r="B103" s="10" t="s">
        <v>1526</v>
      </c>
      <c r="C103" s="12">
        <v>2025</v>
      </c>
      <c r="D103" s="10" t="s">
        <v>1527</v>
      </c>
      <c r="E103" s="12">
        <v>300283</v>
      </c>
      <c r="F103" s="12" t="s">
        <v>1352</v>
      </c>
      <c r="G103" s="12">
        <v>15</v>
      </c>
      <c r="H103" s="10" t="s">
        <v>1528</v>
      </c>
      <c r="I103" s="10" t="s">
        <v>1496</v>
      </c>
      <c r="J103" s="12" t="s">
        <v>1491</v>
      </c>
      <c r="K103" s="10" t="s">
        <v>1529</v>
      </c>
      <c r="L103" s="103">
        <v>4084.95</v>
      </c>
      <c r="M103" s="104" t="s">
        <v>1065</v>
      </c>
      <c r="N103" s="9" t="s">
        <v>1493</v>
      </c>
    </row>
    <row r="104" spans="1:14" ht="75" x14ac:dyDescent="0.25">
      <c r="A104" s="10" t="s">
        <v>1487</v>
      </c>
      <c r="B104" s="10" t="s">
        <v>1488</v>
      </c>
      <c r="C104" s="12">
        <v>2025</v>
      </c>
      <c r="D104" s="10" t="s">
        <v>1530</v>
      </c>
      <c r="E104" s="12">
        <v>244422</v>
      </c>
      <c r="F104" s="12" t="s">
        <v>1352</v>
      </c>
      <c r="G104" s="12">
        <v>30</v>
      </c>
      <c r="H104" s="10" t="s">
        <v>1531</v>
      </c>
      <c r="I104" s="10" t="s">
        <v>1496</v>
      </c>
      <c r="J104" s="12" t="s">
        <v>1491</v>
      </c>
      <c r="K104" s="10" t="s">
        <v>1532</v>
      </c>
      <c r="L104" s="103">
        <v>30882.3</v>
      </c>
      <c r="M104" s="104" t="s">
        <v>951</v>
      </c>
      <c r="N104" s="9" t="s">
        <v>1493</v>
      </c>
    </row>
    <row r="105" spans="1:14" ht="75" x14ac:dyDescent="0.25">
      <c r="A105" s="10" t="s">
        <v>1487</v>
      </c>
      <c r="B105" s="10" t="s">
        <v>1488</v>
      </c>
      <c r="C105" s="12">
        <v>2025</v>
      </c>
      <c r="D105" s="10" t="s">
        <v>1533</v>
      </c>
      <c r="E105" s="12">
        <v>324603</v>
      </c>
      <c r="F105" s="12" t="s">
        <v>1352</v>
      </c>
      <c r="G105" s="12">
        <v>30</v>
      </c>
      <c r="H105" s="10" t="s">
        <v>1534</v>
      </c>
      <c r="I105" s="10" t="s">
        <v>1496</v>
      </c>
      <c r="J105" s="12" t="s">
        <v>1491</v>
      </c>
      <c r="K105" s="10" t="s">
        <v>1535</v>
      </c>
      <c r="L105" s="103">
        <v>14775</v>
      </c>
      <c r="M105" s="104" t="s">
        <v>951</v>
      </c>
      <c r="N105" s="9" t="s">
        <v>1493</v>
      </c>
    </row>
    <row r="106" spans="1:14" ht="60" x14ac:dyDescent="0.25">
      <c r="A106" s="10" t="s">
        <v>1487</v>
      </c>
      <c r="B106" s="10" t="s">
        <v>1488</v>
      </c>
      <c r="C106" s="12">
        <v>2025</v>
      </c>
      <c r="D106" s="10" t="s">
        <v>1536</v>
      </c>
      <c r="E106" s="12">
        <v>460542</v>
      </c>
      <c r="F106" s="12" t="s">
        <v>1352</v>
      </c>
      <c r="G106" s="12">
        <v>30</v>
      </c>
      <c r="H106" s="10" t="s">
        <v>1537</v>
      </c>
      <c r="I106" s="10" t="s">
        <v>1496</v>
      </c>
      <c r="J106" s="12" t="s">
        <v>1491</v>
      </c>
      <c r="K106" s="10" t="s">
        <v>1538</v>
      </c>
      <c r="L106" s="103">
        <v>21858.9</v>
      </c>
      <c r="M106" s="104" t="s">
        <v>951</v>
      </c>
      <c r="N106" s="9" t="s">
        <v>1493</v>
      </c>
    </row>
    <row r="107" spans="1:14" ht="60" x14ac:dyDescent="0.25">
      <c r="A107" s="10" t="s">
        <v>1487</v>
      </c>
      <c r="B107" s="10" t="s">
        <v>1494</v>
      </c>
      <c r="C107" s="12">
        <v>2025</v>
      </c>
      <c r="D107" s="10" t="s">
        <v>1539</v>
      </c>
      <c r="E107" s="12">
        <v>611339</v>
      </c>
      <c r="F107" s="12" t="s">
        <v>1540</v>
      </c>
      <c r="G107" s="12">
        <v>10</v>
      </c>
      <c r="H107" s="10" t="s">
        <v>1541</v>
      </c>
      <c r="I107" s="10" t="s">
        <v>1496</v>
      </c>
      <c r="J107" s="12" t="s">
        <v>1491</v>
      </c>
      <c r="K107" s="10" t="s">
        <v>1538</v>
      </c>
      <c r="L107" s="103">
        <v>23334.1</v>
      </c>
      <c r="M107" s="104" t="s">
        <v>951</v>
      </c>
      <c r="N107" s="9" t="s">
        <v>1493</v>
      </c>
    </row>
    <row r="108" spans="1:14" ht="60" x14ac:dyDescent="0.25">
      <c r="A108" s="10" t="s">
        <v>1487</v>
      </c>
      <c r="B108" s="10" t="s">
        <v>1494</v>
      </c>
      <c r="C108" s="12">
        <v>2025</v>
      </c>
      <c r="D108" s="10" t="s">
        <v>1542</v>
      </c>
      <c r="E108" s="12">
        <v>458192</v>
      </c>
      <c r="F108" s="12" t="s">
        <v>1540</v>
      </c>
      <c r="G108" s="12">
        <v>25</v>
      </c>
      <c r="H108" s="10" t="s">
        <v>1543</v>
      </c>
      <c r="I108" s="10" t="s">
        <v>1496</v>
      </c>
      <c r="J108" s="12" t="s">
        <v>1491</v>
      </c>
      <c r="K108" s="10" t="s">
        <v>1544</v>
      </c>
      <c r="L108" s="103">
        <v>63108.75</v>
      </c>
      <c r="M108" s="104" t="s">
        <v>951</v>
      </c>
      <c r="N108" s="9" t="s">
        <v>1493</v>
      </c>
    </row>
    <row r="109" spans="1:14" ht="60" x14ac:dyDescent="0.25">
      <c r="A109" s="10" t="s">
        <v>1487</v>
      </c>
      <c r="B109" s="10" t="s">
        <v>1494</v>
      </c>
      <c r="C109" s="12">
        <v>2025</v>
      </c>
      <c r="D109" s="10" t="s">
        <v>1545</v>
      </c>
      <c r="E109" s="12">
        <v>458191</v>
      </c>
      <c r="F109" s="12" t="s">
        <v>1540</v>
      </c>
      <c r="G109" s="12">
        <v>25</v>
      </c>
      <c r="H109" s="10" t="s">
        <v>1546</v>
      </c>
      <c r="I109" s="10" t="s">
        <v>1496</v>
      </c>
      <c r="J109" s="12" t="s">
        <v>1491</v>
      </c>
      <c r="K109" s="10" t="s">
        <v>1547</v>
      </c>
      <c r="L109" s="103">
        <v>87227.5</v>
      </c>
      <c r="M109" s="104" t="s">
        <v>951</v>
      </c>
      <c r="N109" s="9" t="s">
        <v>1493</v>
      </c>
    </row>
    <row r="110" spans="1:14" ht="60" x14ac:dyDescent="0.25">
      <c r="A110" s="10" t="s">
        <v>1487</v>
      </c>
      <c r="B110" s="10" t="s">
        <v>1494</v>
      </c>
      <c r="C110" s="12">
        <v>2025</v>
      </c>
      <c r="D110" s="10" t="s">
        <v>1548</v>
      </c>
      <c r="E110" s="12">
        <v>440747</v>
      </c>
      <c r="F110" s="12" t="s">
        <v>1540</v>
      </c>
      <c r="G110" s="12">
        <v>25</v>
      </c>
      <c r="H110" s="10" t="s">
        <v>1549</v>
      </c>
      <c r="I110" s="10" t="s">
        <v>1496</v>
      </c>
      <c r="J110" s="12" t="s">
        <v>1491</v>
      </c>
      <c r="K110" s="10" t="s">
        <v>1550</v>
      </c>
      <c r="L110" s="103">
        <v>110390.25</v>
      </c>
      <c r="M110" s="104" t="s">
        <v>951</v>
      </c>
      <c r="N110" s="9" t="s">
        <v>1493</v>
      </c>
    </row>
    <row r="111" spans="1:14" ht="60" x14ac:dyDescent="0.25">
      <c r="A111" s="10" t="s">
        <v>1487</v>
      </c>
      <c r="B111" s="10" t="s">
        <v>1494</v>
      </c>
      <c r="C111" s="12">
        <v>2025</v>
      </c>
      <c r="D111" s="10" t="s">
        <v>1551</v>
      </c>
      <c r="E111" s="12">
        <v>448818</v>
      </c>
      <c r="F111" s="12" t="s">
        <v>1540</v>
      </c>
      <c r="G111" s="12">
        <v>20</v>
      </c>
      <c r="H111" s="10" t="s">
        <v>1552</v>
      </c>
      <c r="I111" s="10" t="s">
        <v>1496</v>
      </c>
      <c r="J111" s="12" t="s">
        <v>1491</v>
      </c>
      <c r="K111" s="10" t="s">
        <v>1553</v>
      </c>
      <c r="L111" s="103">
        <v>159604</v>
      </c>
      <c r="M111" s="104" t="s">
        <v>951</v>
      </c>
      <c r="N111" s="9" t="s">
        <v>1493</v>
      </c>
    </row>
    <row r="112" spans="1:14" ht="60" x14ac:dyDescent="0.25">
      <c r="A112" s="10" t="s">
        <v>1487</v>
      </c>
      <c r="B112" s="10" t="s">
        <v>1494</v>
      </c>
      <c r="C112" s="12">
        <v>2025</v>
      </c>
      <c r="D112" s="10" t="s">
        <v>1554</v>
      </c>
      <c r="E112" s="12"/>
      <c r="F112" s="12" t="s">
        <v>976</v>
      </c>
      <c r="G112" s="12">
        <v>5</v>
      </c>
      <c r="H112" s="10" t="s">
        <v>1555</v>
      </c>
      <c r="I112" s="10" t="s">
        <v>1496</v>
      </c>
      <c r="J112" s="12" t="s">
        <v>1491</v>
      </c>
      <c r="K112" s="10" t="s">
        <v>1553</v>
      </c>
      <c r="L112" s="103">
        <v>30000</v>
      </c>
      <c r="M112" s="104" t="s">
        <v>1065</v>
      </c>
      <c r="N112" s="9" t="s">
        <v>1493</v>
      </c>
    </row>
    <row r="113" spans="1:14" ht="60" x14ac:dyDescent="0.25">
      <c r="A113" s="10" t="s">
        <v>1487</v>
      </c>
      <c r="B113" s="10" t="s">
        <v>1494</v>
      </c>
      <c r="C113" s="12">
        <v>2025</v>
      </c>
      <c r="D113" s="10" t="s">
        <v>1556</v>
      </c>
      <c r="E113" s="12">
        <v>448819</v>
      </c>
      <c r="F113" s="12" t="s">
        <v>1540</v>
      </c>
      <c r="G113" s="12">
        <v>4</v>
      </c>
      <c r="H113" s="10" t="s">
        <v>1557</v>
      </c>
      <c r="I113" s="10" t="s">
        <v>1496</v>
      </c>
      <c r="J113" s="12" t="s">
        <v>1491</v>
      </c>
      <c r="K113" s="10" t="s">
        <v>1558</v>
      </c>
      <c r="L113" s="103">
        <v>41388</v>
      </c>
      <c r="M113" s="104" t="s">
        <v>951</v>
      </c>
      <c r="N113" s="9" t="s">
        <v>1493</v>
      </c>
    </row>
    <row r="114" spans="1:14" ht="60" x14ac:dyDescent="0.25">
      <c r="A114" s="10" t="s">
        <v>1487</v>
      </c>
      <c r="B114" s="10" t="s">
        <v>1494</v>
      </c>
      <c r="C114" s="12">
        <v>2025</v>
      </c>
      <c r="D114" s="10" t="s">
        <v>1559</v>
      </c>
      <c r="E114" s="12">
        <v>448820</v>
      </c>
      <c r="F114" s="12" t="s">
        <v>1540</v>
      </c>
      <c r="G114" s="12">
        <v>6</v>
      </c>
      <c r="H114" s="10" t="s">
        <v>1560</v>
      </c>
      <c r="I114" s="10" t="s">
        <v>1496</v>
      </c>
      <c r="J114" s="12" t="s">
        <v>1491</v>
      </c>
      <c r="K114" s="10" t="s">
        <v>1561</v>
      </c>
      <c r="L114" s="103">
        <v>67502.820000000007</v>
      </c>
      <c r="M114" s="104" t="s">
        <v>951</v>
      </c>
      <c r="N114" s="9" t="s">
        <v>1493</v>
      </c>
    </row>
    <row r="115" spans="1:14" ht="60" x14ac:dyDescent="0.25">
      <c r="A115" s="10" t="s">
        <v>1487</v>
      </c>
      <c r="B115" s="10" t="s">
        <v>1488</v>
      </c>
      <c r="C115" s="12">
        <v>2025</v>
      </c>
      <c r="D115" s="10" t="s">
        <v>1562</v>
      </c>
      <c r="E115" s="12"/>
      <c r="F115" s="12" t="s">
        <v>1504</v>
      </c>
      <c r="G115" s="12">
        <v>160</v>
      </c>
      <c r="H115" s="10" t="s">
        <v>1563</v>
      </c>
      <c r="I115" s="10" t="s">
        <v>1564</v>
      </c>
      <c r="J115" s="12" t="s">
        <v>1491</v>
      </c>
      <c r="K115" s="10" t="s">
        <v>1565</v>
      </c>
      <c r="L115" s="103">
        <v>55000</v>
      </c>
      <c r="M115" s="104" t="s">
        <v>1065</v>
      </c>
      <c r="N115" s="9" t="s">
        <v>1493</v>
      </c>
    </row>
    <row r="116" spans="1:14" ht="45" x14ac:dyDescent="0.25">
      <c r="A116" s="10" t="s">
        <v>1487</v>
      </c>
      <c r="B116" s="10" t="s">
        <v>1566</v>
      </c>
      <c r="C116" s="12">
        <v>2025</v>
      </c>
      <c r="D116" s="10" t="s">
        <v>1567</v>
      </c>
      <c r="E116" s="12"/>
      <c r="F116" s="12" t="s">
        <v>1568</v>
      </c>
      <c r="G116" s="12">
        <v>103</v>
      </c>
      <c r="H116" s="10" t="s">
        <v>1567</v>
      </c>
      <c r="I116" s="10" t="s">
        <v>1569</v>
      </c>
      <c r="J116" s="12" t="s">
        <v>1491</v>
      </c>
      <c r="K116" s="10" t="s">
        <v>1565</v>
      </c>
      <c r="L116" s="103">
        <v>25750</v>
      </c>
      <c r="M116" s="104" t="s">
        <v>1065</v>
      </c>
      <c r="N116" s="9" t="s">
        <v>1493</v>
      </c>
    </row>
    <row r="117" spans="1:14" ht="45" x14ac:dyDescent="0.25">
      <c r="A117" s="10" t="s">
        <v>1487</v>
      </c>
      <c r="B117" s="10" t="s">
        <v>1570</v>
      </c>
      <c r="C117" s="12">
        <v>2025</v>
      </c>
      <c r="D117" s="10" t="s">
        <v>1571</v>
      </c>
      <c r="E117" s="12"/>
      <c r="F117" s="12" t="s">
        <v>1572</v>
      </c>
      <c r="G117" s="12">
        <v>10</v>
      </c>
      <c r="H117" s="10" t="s">
        <v>1573</v>
      </c>
      <c r="I117" s="10" t="s">
        <v>1574</v>
      </c>
      <c r="J117" s="12" t="s">
        <v>1491</v>
      </c>
      <c r="K117" s="10" t="s">
        <v>1565</v>
      </c>
      <c r="L117" s="103">
        <v>20000</v>
      </c>
      <c r="M117" s="104" t="s">
        <v>951</v>
      </c>
      <c r="N117" s="9" t="s">
        <v>1493</v>
      </c>
    </row>
    <row r="118" spans="1:14" ht="45" x14ac:dyDescent="0.25">
      <c r="A118" s="10" t="s">
        <v>1487</v>
      </c>
      <c r="B118" s="10" t="s">
        <v>1575</v>
      </c>
      <c r="C118" s="12">
        <v>2025</v>
      </c>
      <c r="D118" s="10" t="s">
        <v>1576</v>
      </c>
      <c r="E118" s="12"/>
      <c r="F118" s="12" t="s">
        <v>976</v>
      </c>
      <c r="G118" s="12">
        <v>4</v>
      </c>
      <c r="H118" s="10" t="s">
        <v>1576</v>
      </c>
      <c r="I118" s="209" t="s">
        <v>2183</v>
      </c>
      <c r="J118" s="12" t="s">
        <v>1491</v>
      </c>
      <c r="K118" s="10" t="s">
        <v>1565</v>
      </c>
      <c r="L118" s="103">
        <v>2400</v>
      </c>
      <c r="M118" s="104" t="s">
        <v>1065</v>
      </c>
      <c r="N118" s="9" t="s">
        <v>1493</v>
      </c>
    </row>
    <row r="119" spans="1:14" ht="45" x14ac:dyDescent="0.25">
      <c r="A119" s="10" t="s">
        <v>1487</v>
      </c>
      <c r="B119" s="10" t="s">
        <v>1577</v>
      </c>
      <c r="C119" s="12">
        <v>2025</v>
      </c>
      <c r="D119" s="10" t="s">
        <v>1578</v>
      </c>
      <c r="E119" s="12"/>
      <c r="F119" s="12" t="s">
        <v>976</v>
      </c>
      <c r="G119" s="12">
        <v>83</v>
      </c>
      <c r="H119" s="10" t="s">
        <v>1578</v>
      </c>
      <c r="I119" s="209" t="s">
        <v>2184</v>
      </c>
      <c r="J119" s="12" t="s">
        <v>1491</v>
      </c>
      <c r="K119" s="10" t="s">
        <v>1565</v>
      </c>
      <c r="L119" s="103">
        <v>6996.9</v>
      </c>
      <c r="M119" s="104" t="s">
        <v>1065</v>
      </c>
      <c r="N119" s="9" t="s">
        <v>1493</v>
      </c>
    </row>
    <row r="120" spans="1:14" ht="45" x14ac:dyDescent="0.25">
      <c r="A120" s="10" t="s">
        <v>1487</v>
      </c>
      <c r="B120" s="10" t="s">
        <v>1579</v>
      </c>
      <c r="C120" s="12">
        <v>2025</v>
      </c>
      <c r="D120" s="10" t="s">
        <v>1580</v>
      </c>
      <c r="E120" s="12"/>
      <c r="F120" s="12" t="s">
        <v>976</v>
      </c>
      <c r="G120" s="12">
        <v>2</v>
      </c>
      <c r="H120" s="10" t="s">
        <v>1580</v>
      </c>
      <c r="I120" s="209" t="s">
        <v>2184</v>
      </c>
      <c r="J120" s="12" t="s">
        <v>1491</v>
      </c>
      <c r="K120" s="10" t="s">
        <v>1565</v>
      </c>
      <c r="L120" s="103">
        <v>400</v>
      </c>
      <c r="M120" s="104" t="s">
        <v>1065</v>
      </c>
      <c r="N120" s="9" t="s">
        <v>1493</v>
      </c>
    </row>
    <row r="121" spans="1:14" ht="60" x14ac:dyDescent="0.25">
      <c r="A121" s="10" t="s">
        <v>1581</v>
      </c>
      <c r="B121" s="10" t="s">
        <v>1575</v>
      </c>
      <c r="C121" s="12">
        <v>2025</v>
      </c>
      <c r="D121" s="10" t="s">
        <v>1582</v>
      </c>
      <c r="E121" s="12"/>
      <c r="F121" s="12" t="s">
        <v>143</v>
      </c>
      <c r="G121" s="12">
        <v>1</v>
      </c>
      <c r="H121" s="10" t="s">
        <v>2185</v>
      </c>
      <c r="I121" s="209" t="s">
        <v>2186</v>
      </c>
      <c r="J121" s="12" t="s">
        <v>1491</v>
      </c>
      <c r="K121" s="10" t="s">
        <v>1565</v>
      </c>
      <c r="L121" s="103">
        <v>1825</v>
      </c>
      <c r="M121" s="104" t="s">
        <v>1065</v>
      </c>
      <c r="N121" s="9" t="s">
        <v>1493</v>
      </c>
    </row>
    <row r="122" spans="1:14" ht="90" x14ac:dyDescent="0.25">
      <c r="A122" s="10" t="s">
        <v>1581</v>
      </c>
      <c r="B122" s="10" t="s">
        <v>1575</v>
      </c>
      <c r="C122" s="12">
        <v>2025</v>
      </c>
      <c r="D122" s="10" t="s">
        <v>1583</v>
      </c>
      <c r="E122" s="12" t="s">
        <v>1584</v>
      </c>
      <c r="F122" s="12" t="s">
        <v>143</v>
      </c>
      <c r="G122" s="12">
        <v>1</v>
      </c>
      <c r="H122" s="10" t="s">
        <v>2187</v>
      </c>
      <c r="I122" s="209" t="s">
        <v>2186</v>
      </c>
      <c r="J122" s="12" t="s">
        <v>1491</v>
      </c>
      <c r="K122" s="10" t="s">
        <v>1565</v>
      </c>
      <c r="L122" s="103">
        <v>235</v>
      </c>
      <c r="M122" s="104" t="s">
        <v>1065</v>
      </c>
      <c r="N122" s="9" t="s">
        <v>1493</v>
      </c>
    </row>
    <row r="123" spans="1:14" ht="45" x14ac:dyDescent="0.25">
      <c r="A123" s="10" t="s">
        <v>1585</v>
      </c>
      <c r="B123" s="10" t="s">
        <v>1488</v>
      </c>
      <c r="C123" s="12">
        <v>2025</v>
      </c>
      <c r="D123" s="10" t="s">
        <v>1586</v>
      </c>
      <c r="E123" s="12"/>
      <c r="F123" s="12" t="s">
        <v>981</v>
      </c>
      <c r="G123" s="12">
        <v>14</v>
      </c>
      <c r="H123" s="10" t="s">
        <v>1586</v>
      </c>
      <c r="I123" s="209" t="s">
        <v>2188</v>
      </c>
      <c r="J123" s="12" t="s">
        <v>1491</v>
      </c>
      <c r="K123" s="10" t="s">
        <v>1565</v>
      </c>
      <c r="L123" s="103">
        <v>40000</v>
      </c>
      <c r="M123" s="104" t="s">
        <v>1065</v>
      </c>
      <c r="N123" s="9" t="s">
        <v>1493</v>
      </c>
    </row>
    <row r="124" spans="1:14" ht="18.75" x14ac:dyDescent="0.25">
      <c r="A124" s="263" t="s">
        <v>1248</v>
      </c>
      <c r="B124" s="263"/>
      <c r="C124" s="263"/>
      <c r="D124" s="263"/>
      <c r="E124" s="263"/>
      <c r="F124" s="263"/>
      <c r="G124" s="263"/>
      <c r="H124" s="263"/>
      <c r="I124" s="263"/>
      <c r="J124" s="263"/>
      <c r="K124" s="263"/>
      <c r="L124" s="105">
        <f>SUM(L90:L123)</f>
        <v>954944.99620000005</v>
      </c>
      <c r="M124" s="264"/>
      <c r="N124" s="264"/>
    </row>
    <row r="125" spans="1:14" ht="18.75" x14ac:dyDescent="0.25">
      <c r="A125" s="261"/>
      <c r="B125" s="261"/>
      <c r="C125" s="261"/>
      <c r="D125" s="261"/>
      <c r="E125" s="261"/>
      <c r="F125" s="261"/>
      <c r="G125" s="261"/>
      <c r="H125" s="261"/>
      <c r="I125" s="261"/>
      <c r="J125" s="261"/>
      <c r="K125" s="261"/>
      <c r="L125" s="261"/>
      <c r="M125" s="261"/>
      <c r="N125" s="261"/>
    </row>
    <row r="126" spans="1:14" ht="21" x14ac:dyDescent="0.25">
      <c r="A126" s="265" t="s">
        <v>1587</v>
      </c>
      <c r="B126" s="265"/>
      <c r="C126" s="265"/>
      <c r="D126" s="265"/>
      <c r="E126" s="265"/>
      <c r="F126" s="265"/>
      <c r="G126" s="265"/>
      <c r="H126" s="265"/>
      <c r="I126" s="265"/>
      <c r="J126" s="265"/>
      <c r="K126" s="265"/>
      <c r="L126" s="106">
        <f>SUM(L124,L86)</f>
        <v>1986944.9961999999</v>
      </c>
      <c r="M126" s="266"/>
      <c r="N126" s="266"/>
    </row>
    <row r="127" spans="1:14" x14ac:dyDescent="0.25">
      <c r="A127" s="220"/>
      <c r="B127" s="220"/>
      <c r="C127" s="220"/>
      <c r="D127" s="220"/>
      <c r="E127" s="220"/>
      <c r="F127" s="220"/>
      <c r="G127" s="220"/>
      <c r="H127" s="220"/>
      <c r="I127" s="220"/>
      <c r="J127" s="220"/>
      <c r="K127" s="220"/>
      <c r="L127" s="220"/>
      <c r="M127" s="220"/>
      <c r="N127" s="220"/>
    </row>
    <row r="128" spans="1:14" x14ac:dyDescent="0.25">
      <c r="A128" s="256" t="s">
        <v>1293</v>
      </c>
      <c r="B128" s="257" t="s">
        <v>1588</v>
      </c>
      <c r="C128" s="257"/>
      <c r="D128" s="257"/>
      <c r="E128" s="257"/>
      <c r="F128" s="257"/>
      <c r="G128" s="257"/>
      <c r="H128" s="257"/>
      <c r="I128" s="257"/>
      <c r="J128" s="257"/>
      <c r="K128" s="257"/>
      <c r="L128" s="257"/>
      <c r="M128" s="257"/>
      <c r="N128" s="257"/>
    </row>
    <row r="129" spans="1:14" x14ac:dyDescent="0.25">
      <c r="A129" s="256"/>
      <c r="B129" s="221" t="s">
        <v>1589</v>
      </c>
      <c r="C129" s="221"/>
      <c r="D129" s="221"/>
      <c r="E129" s="221"/>
      <c r="F129" s="221"/>
      <c r="G129" s="221"/>
      <c r="H129" s="221"/>
      <c r="I129" s="221"/>
      <c r="J129" s="221"/>
      <c r="K129" s="221"/>
      <c r="L129" s="221"/>
      <c r="M129" s="221"/>
      <c r="N129" s="221"/>
    </row>
    <row r="130" spans="1:14" x14ac:dyDescent="0.25">
      <c r="A130" s="256"/>
      <c r="B130" s="258" t="s">
        <v>1590</v>
      </c>
      <c r="C130" s="258"/>
      <c r="D130" s="258"/>
      <c r="E130" s="258"/>
      <c r="F130" s="258"/>
      <c r="G130" s="258"/>
      <c r="H130" s="258"/>
      <c r="I130" s="258"/>
      <c r="J130" s="258"/>
      <c r="K130" s="258"/>
      <c r="L130" s="258"/>
      <c r="M130" s="258"/>
      <c r="N130" s="258"/>
    </row>
  </sheetData>
  <mergeCells count="151">
    <mergeCell ref="A127:N127"/>
    <mergeCell ref="A128:A130"/>
    <mergeCell ref="B128:N128"/>
    <mergeCell ref="B129:N129"/>
    <mergeCell ref="B130:N130"/>
    <mergeCell ref="A86:K86"/>
    <mergeCell ref="M86:N86"/>
    <mergeCell ref="A87:N87"/>
    <mergeCell ref="A88:N88"/>
    <mergeCell ref="A124:K124"/>
    <mergeCell ref="M124:N124"/>
    <mergeCell ref="A125:N125"/>
    <mergeCell ref="A126:K126"/>
    <mergeCell ref="M126:N126"/>
    <mergeCell ref="A84:A85"/>
    <mergeCell ref="B84:B85"/>
    <mergeCell ref="C84:C85"/>
    <mergeCell ref="F84:F85"/>
    <mergeCell ref="I84:I85"/>
    <mergeCell ref="J84:J85"/>
    <mergeCell ref="K84:K85"/>
    <mergeCell ref="M84:M85"/>
    <mergeCell ref="N84:N85"/>
    <mergeCell ref="A82:A83"/>
    <mergeCell ref="B82:B83"/>
    <mergeCell ref="C82:C83"/>
    <mergeCell ref="F82:F83"/>
    <mergeCell ref="I82:I83"/>
    <mergeCell ref="J82:J83"/>
    <mergeCell ref="K82:K83"/>
    <mergeCell ref="M82:M83"/>
    <mergeCell ref="N82:N83"/>
    <mergeCell ref="A70:A81"/>
    <mergeCell ref="B70:B81"/>
    <mergeCell ref="C70:C81"/>
    <mergeCell ref="F70:F81"/>
    <mergeCell ref="I70:I81"/>
    <mergeCell ref="J70:J81"/>
    <mergeCell ref="K70:K81"/>
    <mergeCell ref="M70:M81"/>
    <mergeCell ref="N70:N71"/>
    <mergeCell ref="N72:N73"/>
    <mergeCell ref="N74:N75"/>
    <mergeCell ref="N76:N77"/>
    <mergeCell ref="N78:N79"/>
    <mergeCell ref="N80:N81"/>
    <mergeCell ref="A64:A69"/>
    <mergeCell ref="B64:B69"/>
    <mergeCell ref="C64:C69"/>
    <mergeCell ref="F64:F69"/>
    <mergeCell ref="I64:I69"/>
    <mergeCell ref="J64:J69"/>
    <mergeCell ref="K64:K69"/>
    <mergeCell ref="M64:M69"/>
    <mergeCell ref="N64:N65"/>
    <mergeCell ref="N66:N67"/>
    <mergeCell ref="N68:N69"/>
    <mergeCell ref="A46:A63"/>
    <mergeCell ref="B46:B63"/>
    <mergeCell ref="C46:C63"/>
    <mergeCell ref="F46:F63"/>
    <mergeCell ref="I46:I63"/>
    <mergeCell ref="J46:J63"/>
    <mergeCell ref="K46:K63"/>
    <mergeCell ref="M46:M63"/>
    <mergeCell ref="N46:N47"/>
    <mergeCell ref="N48:N49"/>
    <mergeCell ref="N50:N51"/>
    <mergeCell ref="N52:N53"/>
    <mergeCell ref="N54:N55"/>
    <mergeCell ref="N56:N57"/>
    <mergeCell ref="N58:N59"/>
    <mergeCell ref="N60:N61"/>
    <mergeCell ref="N62:N63"/>
    <mergeCell ref="A43:A45"/>
    <mergeCell ref="B43:B45"/>
    <mergeCell ref="C43:C45"/>
    <mergeCell ref="F43:F45"/>
    <mergeCell ref="I43:I45"/>
    <mergeCell ref="J43:J45"/>
    <mergeCell ref="K43:K45"/>
    <mergeCell ref="M43:M45"/>
    <mergeCell ref="N43:N45"/>
    <mergeCell ref="A38:A41"/>
    <mergeCell ref="B38:B41"/>
    <mergeCell ref="C38:C41"/>
    <mergeCell ref="F38:F41"/>
    <mergeCell ref="I38:I41"/>
    <mergeCell ref="J38:J41"/>
    <mergeCell ref="K38:K41"/>
    <mergeCell ref="M38:M41"/>
    <mergeCell ref="N38:N39"/>
    <mergeCell ref="N40:N41"/>
    <mergeCell ref="N28:N29"/>
    <mergeCell ref="A29:A37"/>
    <mergeCell ref="B29:B37"/>
    <mergeCell ref="C29:C37"/>
    <mergeCell ref="F29:F37"/>
    <mergeCell ref="I29:I37"/>
    <mergeCell ref="J29:J37"/>
    <mergeCell ref="K29:K37"/>
    <mergeCell ref="M29:M37"/>
    <mergeCell ref="N30:N31"/>
    <mergeCell ref="N32:N33"/>
    <mergeCell ref="N34:N35"/>
    <mergeCell ref="N36:N37"/>
    <mergeCell ref="A26:A27"/>
    <mergeCell ref="B26:B27"/>
    <mergeCell ref="C26:C27"/>
    <mergeCell ref="F26:F27"/>
    <mergeCell ref="I26:I27"/>
    <mergeCell ref="J26:J27"/>
    <mergeCell ref="K26:K27"/>
    <mergeCell ref="M26:M27"/>
    <mergeCell ref="N26:N27"/>
    <mergeCell ref="A10:A24"/>
    <mergeCell ref="B10:B24"/>
    <mergeCell ref="C10:C24"/>
    <mergeCell ref="F10:F24"/>
    <mergeCell ref="I10:I24"/>
    <mergeCell ref="J10:J24"/>
    <mergeCell ref="K10:K24"/>
    <mergeCell ref="M10:M24"/>
    <mergeCell ref="N10:N11"/>
    <mergeCell ref="N12:N13"/>
    <mergeCell ref="N14:N15"/>
    <mergeCell ref="N16:N17"/>
    <mergeCell ref="N18:N19"/>
    <mergeCell ref="N20:N21"/>
    <mergeCell ref="N22:N24"/>
    <mergeCell ref="A6:A9"/>
    <mergeCell ref="B6:B9"/>
    <mergeCell ref="C6:C9"/>
    <mergeCell ref="F6:F9"/>
    <mergeCell ref="I6:I9"/>
    <mergeCell ref="J6:J9"/>
    <mergeCell ref="K6:K9"/>
    <mergeCell ref="M6:M9"/>
    <mergeCell ref="N6:N7"/>
    <mergeCell ref="N8:N9"/>
    <mergeCell ref="A1:N1"/>
    <mergeCell ref="A2:N2"/>
    <mergeCell ref="A4:A5"/>
    <mergeCell ref="B4:B5"/>
    <mergeCell ref="C4:C5"/>
    <mergeCell ref="F4:F5"/>
    <mergeCell ref="I4:I5"/>
    <mergeCell ref="J4:J5"/>
    <mergeCell ref="K4:K5"/>
    <mergeCell ref="M4:M5"/>
    <mergeCell ref="N4:N5"/>
  </mergeCells>
  <pageMargins left="0.25" right="0.25" top="0.75" bottom="0.75" header="0.51180555555555496" footer="0.51180555555555496"/>
  <pageSetup paperSize="8" scale="53" firstPageNumber="0"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9"/>
  <sheetViews>
    <sheetView topLeftCell="A13" zoomScaleNormal="100" workbookViewId="0">
      <selection activeCell="L34" sqref="L34"/>
    </sheetView>
  </sheetViews>
  <sheetFormatPr defaultRowHeight="15" x14ac:dyDescent="0.25"/>
  <cols>
    <col min="1" max="1" width="20.28515625" customWidth="1"/>
    <col min="2" max="2" width="34" customWidth="1"/>
    <col min="3" max="3" width="61.7109375" customWidth="1"/>
    <col min="4" max="4" width="48.85546875" customWidth="1"/>
    <col min="5" max="5" width="16" customWidth="1"/>
    <col min="6" max="6" width="17" customWidth="1"/>
    <col min="7" max="7" width="14.28515625" customWidth="1"/>
    <col min="8" max="8" width="39" customWidth="1"/>
    <col min="9" max="9" width="14.85546875" customWidth="1"/>
    <col min="10" max="10" width="7.28515625" customWidth="1"/>
    <col min="11" max="11" width="12.28515625" customWidth="1"/>
    <col min="12" max="13" width="18.7109375" customWidth="1"/>
    <col min="14" max="1025" width="14.42578125" customWidth="1"/>
  </cols>
  <sheetData>
    <row r="1" spans="1:13" ht="26.25" x14ac:dyDescent="0.25">
      <c r="A1" s="267" t="s">
        <v>1591</v>
      </c>
      <c r="B1" s="267"/>
      <c r="C1" s="267"/>
      <c r="D1" s="267"/>
      <c r="E1" s="267"/>
      <c r="F1" s="267"/>
      <c r="G1" s="267"/>
      <c r="H1" s="267"/>
      <c r="I1" s="267"/>
      <c r="J1" s="267"/>
      <c r="K1" s="267"/>
      <c r="L1" s="267"/>
      <c r="M1" s="267"/>
    </row>
    <row r="2" spans="1:13" ht="56.25" x14ac:dyDescent="0.25">
      <c r="A2" s="107" t="s">
        <v>931</v>
      </c>
      <c r="B2" s="107" t="s">
        <v>934</v>
      </c>
      <c r="C2" s="107" t="s">
        <v>5</v>
      </c>
      <c r="D2" s="108" t="s">
        <v>937</v>
      </c>
      <c r="E2" s="108" t="s">
        <v>8</v>
      </c>
      <c r="F2" s="108" t="s">
        <v>1592</v>
      </c>
      <c r="G2" s="107" t="s">
        <v>0</v>
      </c>
      <c r="H2" s="107" t="s">
        <v>289</v>
      </c>
      <c r="I2" s="108" t="s">
        <v>1299</v>
      </c>
      <c r="J2" s="107" t="s">
        <v>1593</v>
      </c>
      <c r="K2" s="107" t="s">
        <v>1594</v>
      </c>
      <c r="L2" s="108" t="s">
        <v>1595</v>
      </c>
      <c r="M2" s="108" t="s">
        <v>1596</v>
      </c>
    </row>
    <row r="3" spans="1:13" x14ac:dyDescent="0.25">
      <c r="A3" s="86" t="s">
        <v>1597</v>
      </c>
      <c r="B3" s="86" t="s">
        <v>81</v>
      </c>
      <c r="C3" s="86" t="s">
        <v>82</v>
      </c>
      <c r="D3" s="86" t="s">
        <v>1036</v>
      </c>
      <c r="E3" s="109" t="s">
        <v>951</v>
      </c>
      <c r="F3" s="110">
        <v>45938</v>
      </c>
      <c r="G3" s="109" t="s">
        <v>1598</v>
      </c>
      <c r="H3" s="86" t="s">
        <v>499</v>
      </c>
      <c r="I3" s="109">
        <v>4316</v>
      </c>
      <c r="J3" s="109">
        <v>1</v>
      </c>
      <c r="K3" s="110">
        <v>45938</v>
      </c>
      <c r="L3" s="111">
        <v>16457.88</v>
      </c>
      <c r="M3" s="111">
        <v>82289.279999999999</v>
      </c>
    </row>
    <row r="4" spans="1:13" x14ac:dyDescent="0.25">
      <c r="A4" s="86" t="s">
        <v>1597</v>
      </c>
      <c r="B4" s="86" t="s">
        <v>25</v>
      </c>
      <c r="C4" s="86" t="s">
        <v>26</v>
      </c>
      <c r="D4" s="86" t="s">
        <v>1036</v>
      </c>
      <c r="E4" s="109" t="s">
        <v>951</v>
      </c>
      <c r="F4" s="110">
        <v>45882</v>
      </c>
      <c r="G4" s="109" t="s">
        <v>1599</v>
      </c>
      <c r="H4" s="86" t="s">
        <v>1600</v>
      </c>
      <c r="I4" s="109">
        <v>4316</v>
      </c>
      <c r="J4" s="109">
        <v>1</v>
      </c>
      <c r="K4" s="110">
        <v>45882</v>
      </c>
      <c r="L4" s="111">
        <v>15059.88</v>
      </c>
      <c r="M4" s="111">
        <v>75299.399999999994</v>
      </c>
    </row>
    <row r="5" spans="1:13" x14ac:dyDescent="0.25">
      <c r="A5" s="86" t="s">
        <v>1597</v>
      </c>
      <c r="B5" s="86" t="s">
        <v>265</v>
      </c>
      <c r="C5" s="86" t="s">
        <v>266</v>
      </c>
      <c r="D5" s="86" t="s">
        <v>1036</v>
      </c>
      <c r="E5" s="109" t="s">
        <v>951</v>
      </c>
      <c r="F5" s="110">
        <v>45861</v>
      </c>
      <c r="G5" s="109" t="s">
        <v>1601</v>
      </c>
      <c r="H5" s="86" t="s">
        <v>1602</v>
      </c>
      <c r="I5" s="109">
        <v>4316</v>
      </c>
      <c r="J5" s="109">
        <v>1</v>
      </c>
      <c r="K5" s="110">
        <v>45861</v>
      </c>
      <c r="L5" s="111">
        <v>25200</v>
      </c>
      <c r="M5" s="111">
        <v>126000</v>
      </c>
    </row>
    <row r="6" spans="1:13" x14ac:dyDescent="0.25">
      <c r="A6" s="86" t="s">
        <v>1597</v>
      </c>
      <c r="B6" s="86" t="s">
        <v>278</v>
      </c>
      <c r="C6" s="86" t="s">
        <v>279</v>
      </c>
      <c r="D6" s="86" t="s">
        <v>1036</v>
      </c>
      <c r="E6" s="109" t="s">
        <v>951</v>
      </c>
      <c r="F6" s="110">
        <v>45944</v>
      </c>
      <c r="G6" s="109" t="s">
        <v>1603</v>
      </c>
      <c r="H6" s="86" t="s">
        <v>1604</v>
      </c>
      <c r="I6" s="109">
        <v>4316</v>
      </c>
      <c r="J6" s="109">
        <v>1</v>
      </c>
      <c r="K6" s="110">
        <v>45944</v>
      </c>
      <c r="L6" s="111">
        <v>26447.16</v>
      </c>
      <c r="M6" s="111">
        <v>132235.79999999999</v>
      </c>
    </row>
    <row r="7" spans="1:13" x14ac:dyDescent="0.25">
      <c r="A7" s="86" t="s">
        <v>1597</v>
      </c>
      <c r="B7" s="86" t="s">
        <v>275</v>
      </c>
      <c r="C7" s="86" t="s">
        <v>276</v>
      </c>
      <c r="D7" s="86" t="s">
        <v>1036</v>
      </c>
      <c r="E7" s="109" t="s">
        <v>951</v>
      </c>
      <c r="F7" s="110">
        <v>45929</v>
      </c>
      <c r="G7" s="109" t="s">
        <v>1605</v>
      </c>
      <c r="H7" s="86" t="s">
        <v>1606</v>
      </c>
      <c r="I7" s="109">
        <v>4316</v>
      </c>
      <c r="J7" s="109">
        <v>1</v>
      </c>
      <c r="K7" s="110">
        <v>45929</v>
      </c>
      <c r="L7" s="111">
        <v>48000</v>
      </c>
      <c r="M7" s="111">
        <v>240000</v>
      </c>
    </row>
    <row r="8" spans="1:13" x14ac:dyDescent="0.25">
      <c r="A8" s="86" t="s">
        <v>1597</v>
      </c>
      <c r="B8" s="86" t="s">
        <v>183</v>
      </c>
      <c r="C8" s="86" t="s">
        <v>184</v>
      </c>
      <c r="D8" s="86" t="s">
        <v>1036</v>
      </c>
      <c r="E8" s="109" t="s">
        <v>951</v>
      </c>
      <c r="F8" s="110">
        <v>46597</v>
      </c>
      <c r="G8" s="109" t="s">
        <v>1607</v>
      </c>
      <c r="H8" s="86" t="s">
        <v>495</v>
      </c>
      <c r="I8" s="109">
        <v>4316</v>
      </c>
      <c r="J8" s="109">
        <v>1</v>
      </c>
      <c r="K8" s="110">
        <v>46597</v>
      </c>
      <c r="L8" s="111">
        <v>12514.44</v>
      </c>
      <c r="M8" s="111">
        <v>62572.2</v>
      </c>
    </row>
    <row r="9" spans="1:13" x14ac:dyDescent="0.25">
      <c r="A9" s="86" t="s">
        <v>1597</v>
      </c>
      <c r="B9" s="86" t="s">
        <v>203</v>
      </c>
      <c r="C9" s="86" t="s">
        <v>204</v>
      </c>
      <c r="D9" s="86" t="s">
        <v>1036</v>
      </c>
      <c r="E9" s="109" t="s">
        <v>951</v>
      </c>
      <c r="F9" s="110">
        <v>46820</v>
      </c>
      <c r="G9" s="109" t="s">
        <v>1608</v>
      </c>
      <c r="H9" s="86" t="s">
        <v>1609</v>
      </c>
      <c r="I9" s="109">
        <v>4316</v>
      </c>
      <c r="J9" s="109">
        <v>1</v>
      </c>
      <c r="K9" s="110">
        <v>46820</v>
      </c>
      <c r="L9" s="111">
        <v>30000</v>
      </c>
      <c r="M9" s="111">
        <v>150000</v>
      </c>
    </row>
    <row r="10" spans="1:13" x14ac:dyDescent="0.25">
      <c r="A10" s="86" t="s">
        <v>1597</v>
      </c>
      <c r="B10" s="86" t="s">
        <v>162</v>
      </c>
      <c r="C10" s="86" t="s">
        <v>163</v>
      </c>
      <c r="D10" s="86" t="s">
        <v>1036</v>
      </c>
      <c r="E10" s="109" t="s">
        <v>951</v>
      </c>
      <c r="F10" s="110">
        <v>46230</v>
      </c>
      <c r="G10" s="109" t="s">
        <v>1648</v>
      </c>
      <c r="H10" s="86" t="s">
        <v>1649</v>
      </c>
      <c r="I10" s="109">
        <v>4316</v>
      </c>
      <c r="J10" s="109">
        <v>1</v>
      </c>
      <c r="K10" s="110">
        <v>46230</v>
      </c>
      <c r="L10" s="111">
        <v>15560.88</v>
      </c>
      <c r="M10" s="111">
        <v>77804.399999999994</v>
      </c>
    </row>
    <row r="11" spans="1:13" x14ac:dyDescent="0.25">
      <c r="A11" s="86" t="s">
        <v>1597</v>
      </c>
      <c r="B11" s="86" t="s">
        <v>180</v>
      </c>
      <c r="C11" s="86" t="s">
        <v>181</v>
      </c>
      <c r="D11" s="86" t="s">
        <v>1036</v>
      </c>
      <c r="E11" s="109" t="s">
        <v>951</v>
      </c>
      <c r="F11" s="110">
        <v>46529</v>
      </c>
      <c r="G11" s="109" t="s">
        <v>1610</v>
      </c>
      <c r="H11" s="86" t="s">
        <v>483</v>
      </c>
      <c r="I11" s="109">
        <v>4316</v>
      </c>
      <c r="J11" s="109">
        <v>1</v>
      </c>
      <c r="K11" s="110">
        <v>46529</v>
      </c>
      <c r="L11" s="111">
        <v>22795.08</v>
      </c>
      <c r="M11" s="111">
        <v>113975.4</v>
      </c>
    </row>
    <row r="12" spans="1:13" x14ac:dyDescent="0.25">
      <c r="A12" s="86" t="s">
        <v>1597</v>
      </c>
      <c r="B12" s="86" t="s">
        <v>186</v>
      </c>
      <c r="C12" s="86" t="s">
        <v>187</v>
      </c>
      <c r="D12" s="86" t="s">
        <v>1036</v>
      </c>
      <c r="E12" s="109" t="s">
        <v>951</v>
      </c>
      <c r="F12" s="110">
        <v>46621</v>
      </c>
      <c r="G12" s="109" t="s">
        <v>1611</v>
      </c>
      <c r="H12" s="86" t="s">
        <v>491</v>
      </c>
      <c r="I12" s="109">
        <v>4316</v>
      </c>
      <c r="J12" s="109">
        <v>1</v>
      </c>
      <c r="K12" s="110">
        <v>46621</v>
      </c>
      <c r="L12" s="111">
        <v>14326.8</v>
      </c>
      <c r="M12" s="111">
        <v>71634</v>
      </c>
    </row>
    <row r="13" spans="1:13" x14ac:dyDescent="0.25">
      <c r="A13" s="86" t="s">
        <v>1597</v>
      </c>
      <c r="B13" s="86" t="s">
        <v>197</v>
      </c>
      <c r="C13" s="86" t="s">
        <v>198</v>
      </c>
      <c r="D13" s="86" t="s">
        <v>1036</v>
      </c>
      <c r="E13" s="109" t="s">
        <v>951</v>
      </c>
      <c r="F13" s="110">
        <v>45645</v>
      </c>
      <c r="G13" s="109" t="s">
        <v>1612</v>
      </c>
      <c r="H13" s="86" t="s">
        <v>1613</v>
      </c>
      <c r="I13" s="109">
        <v>4316</v>
      </c>
      <c r="J13" s="109">
        <v>1</v>
      </c>
      <c r="K13" s="110">
        <v>45645</v>
      </c>
      <c r="L13" s="111">
        <v>14400</v>
      </c>
      <c r="M13" s="111">
        <v>72000</v>
      </c>
    </row>
    <row r="14" spans="1:13" x14ac:dyDescent="0.25">
      <c r="A14" s="86" t="s">
        <v>1597</v>
      </c>
      <c r="B14" s="86" t="s">
        <v>237</v>
      </c>
      <c r="C14" s="86" t="s">
        <v>238</v>
      </c>
      <c r="D14" s="86" t="s">
        <v>1036</v>
      </c>
      <c r="E14" s="109" t="s">
        <v>951</v>
      </c>
      <c r="F14" s="110">
        <v>47317</v>
      </c>
      <c r="G14" s="109" t="s">
        <v>1614</v>
      </c>
      <c r="H14" s="86" t="s">
        <v>658</v>
      </c>
      <c r="I14" s="109">
        <v>4316</v>
      </c>
      <c r="J14" s="109">
        <v>1</v>
      </c>
      <c r="K14" s="110">
        <v>47317</v>
      </c>
      <c r="L14" s="111">
        <v>20994.720000000001</v>
      </c>
      <c r="M14" s="111">
        <v>104973.6</v>
      </c>
    </row>
    <row r="15" spans="1:13" x14ac:dyDescent="0.25">
      <c r="A15" s="86" t="s">
        <v>1597</v>
      </c>
      <c r="B15" s="86" t="s">
        <v>1615</v>
      </c>
      <c r="C15" s="86" t="s">
        <v>1616</v>
      </c>
      <c r="D15" s="86" t="s">
        <v>1036</v>
      </c>
      <c r="E15" s="109" t="s">
        <v>951</v>
      </c>
      <c r="F15" s="110">
        <v>46791</v>
      </c>
      <c r="G15" s="109" t="s">
        <v>1617</v>
      </c>
      <c r="H15" s="86" t="s">
        <v>1618</v>
      </c>
      <c r="I15" s="109">
        <v>4316</v>
      </c>
      <c r="J15" s="109">
        <v>1</v>
      </c>
      <c r="K15" s="110">
        <v>46791</v>
      </c>
      <c r="L15" s="111">
        <v>24203.759999999998</v>
      </c>
      <c r="M15" s="111">
        <v>121018.8</v>
      </c>
    </row>
    <row r="16" spans="1:13" x14ac:dyDescent="0.25">
      <c r="A16" s="86" t="s">
        <v>1597</v>
      </c>
      <c r="B16" s="86" t="s">
        <v>1619</v>
      </c>
      <c r="C16" s="86" t="s">
        <v>263</v>
      </c>
      <c r="D16" s="86" t="s">
        <v>1036</v>
      </c>
      <c r="E16" s="109" t="s">
        <v>951</v>
      </c>
      <c r="F16" s="110">
        <v>45908</v>
      </c>
      <c r="G16" s="109" t="s">
        <v>1620</v>
      </c>
      <c r="H16" s="86" t="s">
        <v>875</v>
      </c>
      <c r="I16" s="109">
        <v>4316</v>
      </c>
      <c r="J16" s="109">
        <v>1</v>
      </c>
      <c r="K16" s="110">
        <v>45908</v>
      </c>
      <c r="L16" s="111">
        <v>28194.48</v>
      </c>
      <c r="M16" s="111">
        <v>140972.4</v>
      </c>
    </row>
    <row r="17" spans="1:13" x14ac:dyDescent="0.25">
      <c r="A17" s="86" t="s">
        <v>1597</v>
      </c>
      <c r="B17" s="86" t="s">
        <v>243</v>
      </c>
      <c r="C17" s="86" t="s">
        <v>244</v>
      </c>
      <c r="D17" s="86" t="s">
        <v>1036</v>
      </c>
      <c r="E17" s="109" t="s">
        <v>951</v>
      </c>
      <c r="F17" s="110">
        <v>45639</v>
      </c>
      <c r="G17" s="109" t="s">
        <v>1621</v>
      </c>
      <c r="H17" s="86" t="s">
        <v>794</v>
      </c>
      <c r="I17" s="109">
        <v>4316</v>
      </c>
      <c r="J17" s="109">
        <v>1</v>
      </c>
      <c r="K17" s="110">
        <v>45639</v>
      </c>
      <c r="L17" s="111">
        <v>27457.200000000001</v>
      </c>
      <c r="M17" s="111">
        <v>137286</v>
      </c>
    </row>
    <row r="18" spans="1:13" x14ac:dyDescent="0.25">
      <c r="A18" s="86" t="s">
        <v>1597</v>
      </c>
      <c r="B18" s="86" t="s">
        <v>1622</v>
      </c>
      <c r="C18" s="86" t="s">
        <v>218</v>
      </c>
      <c r="D18" s="86" t="s">
        <v>1036</v>
      </c>
      <c r="E18" s="109" t="s">
        <v>951</v>
      </c>
      <c r="F18" s="110">
        <v>46954</v>
      </c>
      <c r="G18" s="109" t="s">
        <v>1623</v>
      </c>
      <c r="H18" s="86" t="s">
        <v>798</v>
      </c>
      <c r="I18" s="109">
        <v>4316</v>
      </c>
      <c r="J18" s="109">
        <v>1</v>
      </c>
      <c r="K18" s="110">
        <v>46954</v>
      </c>
      <c r="L18" s="111">
        <v>48473.760000000002</v>
      </c>
      <c r="M18" s="111">
        <v>242368.8</v>
      </c>
    </row>
    <row r="19" spans="1:13" x14ac:dyDescent="0.25">
      <c r="A19" s="86" t="s">
        <v>1597</v>
      </c>
      <c r="B19" s="86" t="s">
        <v>234</v>
      </c>
      <c r="C19" s="86" t="s">
        <v>235</v>
      </c>
      <c r="D19" s="86" t="s">
        <v>1036</v>
      </c>
      <c r="E19" s="109" t="s">
        <v>951</v>
      </c>
      <c r="F19" s="110">
        <v>47057</v>
      </c>
      <c r="G19" s="109" t="s">
        <v>1624</v>
      </c>
      <c r="H19" s="86" t="s">
        <v>1625</v>
      </c>
      <c r="I19" s="109">
        <v>4316</v>
      </c>
      <c r="J19" s="109">
        <v>1</v>
      </c>
      <c r="K19" s="110">
        <v>47057</v>
      </c>
      <c r="L19" s="111">
        <v>12000</v>
      </c>
      <c r="M19" s="111">
        <v>60000</v>
      </c>
    </row>
    <row r="20" spans="1:13" x14ac:dyDescent="0.25">
      <c r="A20" s="86" t="s">
        <v>1597</v>
      </c>
      <c r="B20" s="86" t="s">
        <v>240</v>
      </c>
      <c r="C20" s="86" t="s">
        <v>241</v>
      </c>
      <c r="D20" s="86" t="s">
        <v>1036</v>
      </c>
      <c r="E20" s="109" t="s">
        <v>951</v>
      </c>
      <c r="F20" s="110">
        <v>45495</v>
      </c>
      <c r="G20" s="109" t="s">
        <v>1626</v>
      </c>
      <c r="H20" s="86" t="s">
        <v>1627</v>
      </c>
      <c r="I20" s="109">
        <v>4316</v>
      </c>
      <c r="J20" s="109">
        <v>1</v>
      </c>
      <c r="K20" s="110">
        <v>47328</v>
      </c>
      <c r="L20" s="111">
        <v>19200</v>
      </c>
      <c r="M20" s="111">
        <v>96000</v>
      </c>
    </row>
    <row r="21" spans="1:13" x14ac:dyDescent="0.25">
      <c r="A21" s="86" t="s">
        <v>1597</v>
      </c>
      <c r="B21" s="86" t="s">
        <v>134</v>
      </c>
      <c r="C21" s="86" t="s">
        <v>135</v>
      </c>
      <c r="D21" s="86" t="s">
        <v>1036</v>
      </c>
      <c r="E21" s="109" t="s">
        <v>951</v>
      </c>
      <c r="F21" s="110">
        <v>46063</v>
      </c>
      <c r="G21" s="109" t="s">
        <v>1650</v>
      </c>
      <c r="H21" s="86" t="s">
        <v>1651</v>
      </c>
      <c r="I21" s="109">
        <v>4316</v>
      </c>
      <c r="J21" s="109">
        <v>1</v>
      </c>
      <c r="K21" s="110">
        <v>46063</v>
      </c>
      <c r="L21" s="111">
        <v>21734.28</v>
      </c>
      <c r="M21" s="111">
        <v>108671.4</v>
      </c>
    </row>
    <row r="22" spans="1:13" x14ac:dyDescent="0.25">
      <c r="A22" s="86" t="s">
        <v>1597</v>
      </c>
      <c r="B22" s="86" t="s">
        <v>200</v>
      </c>
      <c r="C22" s="86" t="s">
        <v>201</v>
      </c>
      <c r="D22" s="86" t="s">
        <v>1036</v>
      </c>
      <c r="E22" s="109" t="s">
        <v>951</v>
      </c>
      <c r="F22" s="110">
        <v>46093</v>
      </c>
      <c r="G22" s="109" t="s">
        <v>1628</v>
      </c>
      <c r="H22" s="86" t="s">
        <v>1629</v>
      </c>
      <c r="I22" s="109">
        <v>4316</v>
      </c>
      <c r="J22" s="109">
        <v>1</v>
      </c>
      <c r="K22" s="110">
        <v>46093</v>
      </c>
      <c r="L22" s="111">
        <v>19800</v>
      </c>
      <c r="M22" s="111">
        <v>99000</v>
      </c>
    </row>
    <row r="23" spans="1:13" x14ac:dyDescent="0.25">
      <c r="A23" s="86" t="s">
        <v>1597</v>
      </c>
      <c r="B23" s="86" t="s">
        <v>189</v>
      </c>
      <c r="C23" s="86" t="s">
        <v>190</v>
      </c>
      <c r="D23" s="86" t="s">
        <v>1036</v>
      </c>
      <c r="E23" s="109" t="s">
        <v>951</v>
      </c>
      <c r="F23" s="110">
        <v>46636</v>
      </c>
      <c r="G23" s="109" t="s">
        <v>1630</v>
      </c>
      <c r="H23" s="86" t="s">
        <v>538</v>
      </c>
      <c r="I23" s="109">
        <v>4316</v>
      </c>
      <c r="J23" s="109">
        <v>1</v>
      </c>
      <c r="K23" s="110">
        <v>46636</v>
      </c>
      <c r="L23" s="111">
        <v>17879.52</v>
      </c>
      <c r="M23" s="111">
        <v>89397.6</v>
      </c>
    </row>
    <row r="24" spans="1:13" x14ac:dyDescent="0.25">
      <c r="A24" s="86" t="s">
        <v>1597</v>
      </c>
      <c r="B24" s="86" t="s">
        <v>1631</v>
      </c>
      <c r="C24" s="86" t="s">
        <v>251</v>
      </c>
      <c r="D24" s="86" t="s">
        <v>1036</v>
      </c>
      <c r="E24" s="109" t="s">
        <v>951</v>
      </c>
      <c r="F24" s="110">
        <v>46642</v>
      </c>
      <c r="G24" s="109" t="s">
        <v>1632</v>
      </c>
      <c r="H24" s="86" t="s">
        <v>1633</v>
      </c>
      <c r="I24" s="109">
        <v>4316</v>
      </c>
      <c r="J24" s="109">
        <v>1</v>
      </c>
      <c r="K24" s="110">
        <v>46642</v>
      </c>
      <c r="L24" s="111">
        <v>18000</v>
      </c>
      <c r="M24" s="111">
        <v>90000</v>
      </c>
    </row>
    <row r="25" spans="1:13" x14ac:dyDescent="0.25">
      <c r="A25" s="86" t="s">
        <v>1597</v>
      </c>
      <c r="B25" s="86" t="s">
        <v>214</v>
      </c>
      <c r="C25" s="86" t="s">
        <v>215</v>
      </c>
      <c r="D25" s="86" t="s">
        <v>1036</v>
      </c>
      <c r="E25" s="109" t="s">
        <v>951</v>
      </c>
      <c r="F25" s="110">
        <v>47190</v>
      </c>
      <c r="G25" s="109" t="s">
        <v>1634</v>
      </c>
      <c r="H25" s="86" t="s">
        <v>1635</v>
      </c>
      <c r="I25" s="109">
        <v>4316</v>
      </c>
      <c r="J25" s="109">
        <v>1</v>
      </c>
      <c r="K25" s="110">
        <v>47190</v>
      </c>
      <c r="L25" s="111">
        <v>24000</v>
      </c>
      <c r="M25" s="111">
        <v>120000</v>
      </c>
    </row>
    <row r="26" spans="1:13" x14ac:dyDescent="0.25">
      <c r="A26" s="86" t="s">
        <v>1597</v>
      </c>
      <c r="B26" s="86" t="s">
        <v>258</v>
      </c>
      <c r="C26" s="86" t="s">
        <v>259</v>
      </c>
      <c r="D26" s="86" t="s">
        <v>1036</v>
      </c>
      <c r="E26" s="109" t="s">
        <v>951</v>
      </c>
      <c r="F26" s="110">
        <v>45844</v>
      </c>
      <c r="G26" s="109" t="s">
        <v>1636</v>
      </c>
      <c r="H26" s="86" t="s">
        <v>1637</v>
      </c>
      <c r="I26" s="109">
        <v>4316</v>
      </c>
      <c r="J26" s="109">
        <v>1</v>
      </c>
      <c r="K26" s="110">
        <v>45844</v>
      </c>
      <c r="L26" s="111">
        <v>22800</v>
      </c>
      <c r="M26" s="111">
        <v>114000</v>
      </c>
    </row>
    <row r="27" spans="1:13" x14ac:dyDescent="0.25">
      <c r="A27" s="86" t="s">
        <v>1597</v>
      </c>
      <c r="B27" s="86" t="s">
        <v>66</v>
      </c>
      <c r="C27" s="86" t="s">
        <v>1652</v>
      </c>
      <c r="D27" s="86" t="s">
        <v>1036</v>
      </c>
      <c r="E27" s="109" t="s">
        <v>951</v>
      </c>
      <c r="F27" s="110">
        <v>46475</v>
      </c>
      <c r="G27" s="109" t="s">
        <v>1653</v>
      </c>
      <c r="H27" s="86" t="s">
        <v>1654</v>
      </c>
      <c r="I27" s="109">
        <v>4316</v>
      </c>
      <c r="J27" s="109">
        <v>1</v>
      </c>
      <c r="K27" s="110">
        <v>46475</v>
      </c>
      <c r="L27" s="111">
        <v>26446.32</v>
      </c>
      <c r="M27" s="111">
        <v>132231.6</v>
      </c>
    </row>
    <row r="28" spans="1:13" x14ac:dyDescent="0.25">
      <c r="A28" s="86" t="s">
        <v>1597</v>
      </c>
      <c r="B28" s="86" t="s">
        <v>192</v>
      </c>
      <c r="C28" s="86" t="s">
        <v>193</v>
      </c>
      <c r="D28" s="86" t="s">
        <v>1036</v>
      </c>
      <c r="E28" s="109" t="s">
        <v>951</v>
      </c>
      <c r="F28" s="110">
        <v>46644</v>
      </c>
      <c r="G28" s="109" t="s">
        <v>1638</v>
      </c>
      <c r="H28" s="86" t="s">
        <v>1639</v>
      </c>
      <c r="I28" s="109">
        <v>4316</v>
      </c>
      <c r="J28" s="109">
        <v>1</v>
      </c>
      <c r="K28" s="110">
        <v>46644</v>
      </c>
      <c r="L28" s="111">
        <v>17470.68</v>
      </c>
      <c r="M28" s="111">
        <v>87353.4</v>
      </c>
    </row>
    <row r="29" spans="1:13" x14ac:dyDescent="0.25">
      <c r="A29" s="86" t="s">
        <v>1597</v>
      </c>
      <c r="B29" s="86" t="s">
        <v>168</v>
      </c>
      <c r="C29" s="86" t="s">
        <v>169</v>
      </c>
      <c r="D29" s="86" t="s">
        <v>1036</v>
      </c>
      <c r="E29" s="109" t="s">
        <v>951</v>
      </c>
      <c r="F29" s="110">
        <v>46224</v>
      </c>
      <c r="G29" s="109" t="s">
        <v>1655</v>
      </c>
      <c r="H29" s="86" t="s">
        <v>1656</v>
      </c>
      <c r="I29" s="109">
        <v>4316</v>
      </c>
      <c r="J29" s="109">
        <v>1</v>
      </c>
      <c r="K29" s="110">
        <v>46224</v>
      </c>
      <c r="L29" s="111">
        <v>24113.88</v>
      </c>
      <c r="M29" s="111">
        <v>120569.4</v>
      </c>
    </row>
    <row r="30" spans="1:13" x14ac:dyDescent="0.25">
      <c r="A30" s="86" t="s">
        <v>1597</v>
      </c>
      <c r="B30" s="86" t="s">
        <v>228</v>
      </c>
      <c r="C30" s="86" t="s">
        <v>229</v>
      </c>
      <c r="D30" s="86" t="s">
        <v>1036</v>
      </c>
      <c r="E30" s="109" t="s">
        <v>951</v>
      </c>
      <c r="F30" s="110">
        <v>47007</v>
      </c>
      <c r="G30" s="109" t="s">
        <v>1640</v>
      </c>
      <c r="H30" s="86" t="s">
        <v>748</v>
      </c>
      <c r="I30" s="109">
        <v>4316</v>
      </c>
      <c r="J30" s="109">
        <v>1</v>
      </c>
      <c r="K30" s="110">
        <v>47007</v>
      </c>
      <c r="L30" s="111">
        <v>33000</v>
      </c>
      <c r="M30" s="111">
        <v>165000</v>
      </c>
    </row>
    <row r="31" spans="1:13" x14ac:dyDescent="0.25">
      <c r="A31" s="86" t="s">
        <v>1597</v>
      </c>
      <c r="B31" s="86" t="s">
        <v>211</v>
      </c>
      <c r="C31" s="86" t="s">
        <v>212</v>
      </c>
      <c r="D31" s="86" t="s">
        <v>1036</v>
      </c>
      <c r="E31" s="109" t="s">
        <v>951</v>
      </c>
      <c r="F31" s="110">
        <v>46917</v>
      </c>
      <c r="G31" s="109" t="s">
        <v>1641</v>
      </c>
      <c r="H31" s="86" t="s">
        <v>1642</v>
      </c>
      <c r="I31" s="109">
        <v>4316</v>
      </c>
      <c r="J31" s="109">
        <v>1</v>
      </c>
      <c r="K31" s="110">
        <v>46917</v>
      </c>
      <c r="L31" s="111">
        <v>18000</v>
      </c>
      <c r="M31" s="111">
        <v>90000</v>
      </c>
    </row>
    <row r="32" spans="1:13" x14ac:dyDescent="0.25">
      <c r="A32" s="86" t="s">
        <v>1597</v>
      </c>
      <c r="B32" s="86" t="s">
        <v>117</v>
      </c>
      <c r="C32" s="86" t="s">
        <v>118</v>
      </c>
      <c r="D32" s="86" t="s">
        <v>1036</v>
      </c>
      <c r="E32" s="109" t="s">
        <v>951</v>
      </c>
      <c r="F32" s="110">
        <v>46075</v>
      </c>
      <c r="G32" s="109" t="s">
        <v>1643</v>
      </c>
      <c r="H32" s="86" t="s">
        <v>466</v>
      </c>
      <c r="I32" s="109">
        <v>4316</v>
      </c>
      <c r="J32" s="109">
        <v>1</v>
      </c>
      <c r="K32" s="110">
        <v>46075</v>
      </c>
      <c r="L32" s="111">
        <v>24057.72</v>
      </c>
      <c r="M32" s="111">
        <v>120288.6</v>
      </c>
    </row>
    <row r="33" spans="1:13" x14ac:dyDescent="0.25">
      <c r="A33" s="86" t="s">
        <v>1597</v>
      </c>
      <c r="B33" s="86" t="s">
        <v>231</v>
      </c>
      <c r="C33" s="86" t="s">
        <v>232</v>
      </c>
      <c r="D33" s="86" t="s">
        <v>1036</v>
      </c>
      <c r="E33" s="109" t="s">
        <v>951</v>
      </c>
      <c r="F33" s="110">
        <v>47057</v>
      </c>
      <c r="G33" s="109" t="s">
        <v>1644</v>
      </c>
      <c r="H33" s="86" t="s">
        <v>839</v>
      </c>
      <c r="I33" s="109">
        <v>4316</v>
      </c>
      <c r="J33" s="109">
        <v>1</v>
      </c>
      <c r="K33" s="110">
        <v>47057</v>
      </c>
      <c r="L33" s="111">
        <v>20400</v>
      </c>
      <c r="M33" s="111">
        <v>102000</v>
      </c>
    </row>
    <row r="34" spans="1:13" x14ac:dyDescent="0.25">
      <c r="A34" s="86" t="s">
        <v>1597</v>
      </c>
      <c r="B34" s="86" t="s">
        <v>38</v>
      </c>
      <c r="C34" s="86" t="s">
        <v>39</v>
      </c>
      <c r="D34" s="86" t="s">
        <v>1036</v>
      </c>
      <c r="E34" s="109" t="s">
        <v>951</v>
      </c>
      <c r="F34" s="110">
        <v>45888</v>
      </c>
      <c r="G34" s="109" t="s">
        <v>1645</v>
      </c>
      <c r="H34" s="86" t="s">
        <v>580</v>
      </c>
      <c r="I34" s="109">
        <v>4316</v>
      </c>
      <c r="J34" s="109">
        <v>1</v>
      </c>
      <c r="K34" s="110">
        <v>45888</v>
      </c>
      <c r="L34" s="111">
        <v>19129.32</v>
      </c>
      <c r="M34" s="111">
        <v>95646.6</v>
      </c>
    </row>
    <row r="35" spans="1:13" x14ac:dyDescent="0.25">
      <c r="A35" s="86" t="s">
        <v>1597</v>
      </c>
      <c r="B35" s="86" t="s">
        <v>165</v>
      </c>
      <c r="C35" s="86" t="s">
        <v>166</v>
      </c>
      <c r="D35" s="86" t="s">
        <v>1036</v>
      </c>
      <c r="E35" s="109" t="s">
        <v>951</v>
      </c>
      <c r="F35" s="110">
        <v>46211</v>
      </c>
      <c r="G35" s="109" t="s">
        <v>1657</v>
      </c>
      <c r="H35" s="86" t="s">
        <v>1658</v>
      </c>
      <c r="I35" s="109">
        <v>4316</v>
      </c>
      <c r="J35" s="109">
        <v>1</v>
      </c>
      <c r="K35" s="110">
        <v>46211</v>
      </c>
      <c r="L35" s="111">
        <v>16408.8</v>
      </c>
      <c r="M35" s="111">
        <v>82044</v>
      </c>
    </row>
    <row r="36" spans="1:13" x14ac:dyDescent="0.25">
      <c r="A36" s="86" t="s">
        <v>1597</v>
      </c>
      <c r="B36" s="86" t="s">
        <v>177</v>
      </c>
      <c r="C36" s="86" t="s">
        <v>178</v>
      </c>
      <c r="D36" s="86" t="s">
        <v>1036</v>
      </c>
      <c r="E36" s="109" t="s">
        <v>951</v>
      </c>
      <c r="F36" s="110">
        <v>46456</v>
      </c>
      <c r="G36" s="109" t="s">
        <v>1646</v>
      </c>
      <c r="H36" s="86" t="s">
        <v>551</v>
      </c>
      <c r="I36" s="109">
        <v>4316</v>
      </c>
      <c r="J36" s="109">
        <v>1</v>
      </c>
      <c r="K36" s="110">
        <v>46456</v>
      </c>
      <c r="L36" s="111">
        <v>14570.04</v>
      </c>
      <c r="M36" s="111">
        <v>72850.2</v>
      </c>
    </row>
    <row r="37" spans="1:13" x14ac:dyDescent="0.25">
      <c r="A37" s="86" t="s">
        <v>1597</v>
      </c>
      <c r="B37" s="86" t="s">
        <v>31</v>
      </c>
      <c r="C37" s="86" t="s">
        <v>32</v>
      </c>
      <c r="D37" s="86" t="s">
        <v>1036</v>
      </c>
      <c r="E37" s="109" t="s">
        <v>951</v>
      </c>
      <c r="F37" s="110">
        <v>45935</v>
      </c>
      <c r="G37" s="109" t="s">
        <v>1647</v>
      </c>
      <c r="H37" s="86" t="s">
        <v>444</v>
      </c>
      <c r="I37" s="109">
        <v>4316</v>
      </c>
      <c r="J37" s="109">
        <v>1</v>
      </c>
      <c r="K37" s="110">
        <v>45935</v>
      </c>
      <c r="L37" s="111">
        <v>10928.16</v>
      </c>
      <c r="M37" s="111">
        <v>54640.800000000003</v>
      </c>
    </row>
    <row r="38" spans="1:13" x14ac:dyDescent="0.25">
      <c r="A38" s="86" t="s">
        <v>1597</v>
      </c>
      <c r="B38" s="86" t="s">
        <v>1659</v>
      </c>
      <c r="C38" s="86" t="s">
        <v>282</v>
      </c>
      <c r="D38" s="86" t="s">
        <v>1036</v>
      </c>
      <c r="E38" s="109" t="s">
        <v>951</v>
      </c>
      <c r="F38" s="110">
        <v>45945</v>
      </c>
      <c r="G38" s="109" t="s">
        <v>1660</v>
      </c>
      <c r="H38" s="86" t="s">
        <v>1661</v>
      </c>
      <c r="I38" s="109">
        <v>4316</v>
      </c>
      <c r="J38" s="109">
        <v>1</v>
      </c>
      <c r="K38" s="110">
        <v>45945</v>
      </c>
      <c r="L38" s="111">
        <v>93645.6</v>
      </c>
      <c r="M38" s="111">
        <v>468228</v>
      </c>
    </row>
    <row r="39" spans="1:13" ht="18.75" x14ac:dyDescent="0.3">
      <c r="A39" s="268" t="s">
        <v>1248</v>
      </c>
      <c r="B39" s="268"/>
      <c r="C39" s="268"/>
      <c r="D39" s="268"/>
      <c r="E39" s="268"/>
      <c r="F39" s="268"/>
      <c r="G39" s="268"/>
      <c r="H39" s="268"/>
      <c r="I39" s="268"/>
      <c r="J39" s="268"/>
      <c r="K39" s="268"/>
      <c r="L39" s="112">
        <f>SUM(L3:L38)</f>
        <v>863670.36</v>
      </c>
      <c r="M39" s="113">
        <f>SUM(M3:M38)</f>
        <v>4318351.68</v>
      </c>
    </row>
  </sheetData>
  <sortState ref="A3:M38">
    <sortCondition ref="B3:B38"/>
  </sortState>
  <mergeCells count="2">
    <mergeCell ref="A1:M1"/>
    <mergeCell ref="A39:K39"/>
  </mergeCells>
  <pageMargins left="0.51180555555555496" right="0.51180555555555496" top="0.78749999999999998" bottom="0.78749999999999998" header="0.51180555555555496" footer="0.51180555555555496"/>
  <pageSetup paperSize="9" scale="42"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50"/>
  <sheetViews>
    <sheetView zoomScale="70" zoomScaleNormal="70" workbookViewId="0">
      <pane ySplit="2" topLeftCell="A9" activePane="bottomLeft" state="frozen"/>
      <selection activeCell="N105" sqref="N105"/>
      <selection pane="bottomLeft" activeCell="A26" sqref="A26:B26"/>
    </sheetView>
  </sheetViews>
  <sheetFormatPr defaultRowHeight="15" x14ac:dyDescent="0.25"/>
  <cols>
    <col min="1" max="1" width="22.5703125" style="114" customWidth="1"/>
    <col min="2" max="2" width="48" style="114" customWidth="1"/>
    <col min="3" max="3" width="16.85546875" style="114" customWidth="1"/>
    <col min="4" max="4" width="16.7109375" style="114" customWidth="1"/>
    <col min="5" max="5" width="50.42578125" style="114" customWidth="1"/>
    <col min="6" max="6" width="22.7109375" style="114" customWidth="1"/>
    <col min="7" max="7" width="18.140625" style="114" customWidth="1"/>
    <col min="8" max="8" width="9.140625" style="114" customWidth="1"/>
    <col min="9" max="11" width="68.42578125" style="114" customWidth="1"/>
    <col min="12" max="16" width="18.5703125" style="114" customWidth="1"/>
    <col min="17" max="1025" width="14.42578125" style="114" customWidth="1"/>
  </cols>
  <sheetData>
    <row r="1" spans="1:16" ht="21" x14ac:dyDescent="0.25">
      <c r="A1" s="269" t="s">
        <v>1662</v>
      </c>
      <c r="B1" s="269"/>
      <c r="C1" s="269"/>
      <c r="D1" s="269"/>
      <c r="E1" s="269"/>
      <c r="F1" s="269"/>
      <c r="G1" s="269"/>
      <c r="H1" s="269"/>
      <c r="I1" s="269"/>
      <c r="J1" s="269"/>
      <c r="K1" s="269"/>
      <c r="L1" s="269"/>
      <c r="M1" s="269"/>
      <c r="N1" s="269"/>
      <c r="O1" s="269"/>
      <c r="P1" s="269"/>
    </row>
    <row r="2" spans="1:16" ht="45" x14ac:dyDescent="0.25">
      <c r="A2" s="115" t="s">
        <v>0</v>
      </c>
      <c r="B2" s="116" t="s">
        <v>289</v>
      </c>
      <c r="C2" s="115" t="s">
        <v>931</v>
      </c>
      <c r="D2" s="115" t="s">
        <v>932</v>
      </c>
      <c r="E2" s="115" t="s">
        <v>1</v>
      </c>
      <c r="F2" s="117" t="s">
        <v>1663</v>
      </c>
      <c r="G2" s="115" t="s">
        <v>934</v>
      </c>
      <c r="H2" s="115" t="s">
        <v>4</v>
      </c>
      <c r="I2" s="115" t="s">
        <v>5</v>
      </c>
      <c r="J2" s="115" t="s">
        <v>937</v>
      </c>
      <c r="K2" s="115" t="s">
        <v>935</v>
      </c>
      <c r="L2" s="118" t="s">
        <v>938</v>
      </c>
      <c r="M2" s="118" t="s">
        <v>939</v>
      </c>
      <c r="N2" s="115" t="s">
        <v>8</v>
      </c>
      <c r="O2" s="119" t="s">
        <v>1664</v>
      </c>
      <c r="P2" s="115" t="s">
        <v>1665</v>
      </c>
    </row>
    <row r="3" spans="1:16" ht="30" x14ac:dyDescent="0.25">
      <c r="A3" s="120" t="s">
        <v>1666</v>
      </c>
      <c r="B3" s="121" t="s">
        <v>1667</v>
      </c>
      <c r="C3" s="121" t="s">
        <v>1009</v>
      </c>
      <c r="D3" s="120">
        <v>2025</v>
      </c>
      <c r="E3" s="121" t="s">
        <v>1668</v>
      </c>
      <c r="F3" s="122" t="s">
        <v>1669</v>
      </c>
      <c r="G3" s="123" t="s">
        <v>1670</v>
      </c>
      <c r="H3" s="120">
        <v>80</v>
      </c>
      <c r="I3" s="121" t="s">
        <v>1671</v>
      </c>
      <c r="J3" s="121" t="s">
        <v>1672</v>
      </c>
      <c r="K3" s="124" t="s">
        <v>1008</v>
      </c>
      <c r="L3" s="125">
        <v>260000</v>
      </c>
      <c r="M3" s="210">
        <v>0</v>
      </c>
      <c r="N3" s="204" t="s">
        <v>951</v>
      </c>
      <c r="O3" s="126">
        <v>46015</v>
      </c>
      <c r="P3" s="126">
        <v>45748</v>
      </c>
    </row>
    <row r="4" spans="1:16" ht="45" x14ac:dyDescent="0.25">
      <c r="A4" s="120" t="s">
        <v>1673</v>
      </c>
      <c r="B4" s="121" t="s">
        <v>1674</v>
      </c>
      <c r="C4" s="121" t="s">
        <v>1009</v>
      </c>
      <c r="D4" s="120">
        <v>2025</v>
      </c>
      <c r="E4" s="121" t="s">
        <v>1675</v>
      </c>
      <c r="F4" s="122" t="s">
        <v>1676</v>
      </c>
      <c r="G4" s="123" t="s">
        <v>1670</v>
      </c>
      <c r="H4" s="120">
        <v>1</v>
      </c>
      <c r="I4" s="121" t="s">
        <v>1677</v>
      </c>
      <c r="J4" s="121" t="s">
        <v>1678</v>
      </c>
      <c r="K4" s="124" t="s">
        <v>1008</v>
      </c>
      <c r="L4" s="125">
        <v>200000</v>
      </c>
      <c r="M4" s="127">
        <v>212900</v>
      </c>
      <c r="N4" s="204" t="s">
        <v>951</v>
      </c>
      <c r="O4" s="126">
        <v>45881</v>
      </c>
      <c r="P4" s="126">
        <v>45689</v>
      </c>
    </row>
    <row r="5" spans="1:16" ht="60" x14ac:dyDescent="0.25">
      <c r="A5" s="120" t="s">
        <v>1679</v>
      </c>
      <c r="B5" s="121" t="s">
        <v>1680</v>
      </c>
      <c r="C5" s="121" t="s">
        <v>1151</v>
      </c>
      <c r="D5" s="120" t="s">
        <v>1004</v>
      </c>
      <c r="E5" s="121" t="s">
        <v>1681</v>
      </c>
      <c r="F5" s="122" t="s">
        <v>1682</v>
      </c>
      <c r="G5" s="123" t="s">
        <v>1670</v>
      </c>
      <c r="H5" s="120" t="s">
        <v>1683</v>
      </c>
      <c r="I5" s="121" t="s">
        <v>1684</v>
      </c>
      <c r="J5" s="121" t="s">
        <v>1685</v>
      </c>
      <c r="K5" s="124" t="s">
        <v>1008</v>
      </c>
      <c r="L5" s="125">
        <v>23002.799999999999</v>
      </c>
      <c r="M5" s="127">
        <f>L5*1.1</f>
        <v>25303.08</v>
      </c>
      <c r="N5" s="204" t="s">
        <v>951</v>
      </c>
      <c r="O5" s="126">
        <v>45748</v>
      </c>
      <c r="P5" s="126">
        <v>45665</v>
      </c>
    </row>
    <row r="6" spans="1:16" ht="45" x14ac:dyDescent="0.25">
      <c r="A6" s="120" t="s">
        <v>1686</v>
      </c>
      <c r="B6" s="121" t="s">
        <v>1687</v>
      </c>
      <c r="C6" s="121" t="s">
        <v>1009</v>
      </c>
      <c r="D6" s="120" t="s">
        <v>1688</v>
      </c>
      <c r="E6" s="121" t="s">
        <v>1675</v>
      </c>
      <c r="F6" s="122" t="s">
        <v>1689</v>
      </c>
      <c r="G6" s="123" t="s">
        <v>1670</v>
      </c>
      <c r="H6" s="120">
        <v>1</v>
      </c>
      <c r="I6" s="121" t="s">
        <v>1690</v>
      </c>
      <c r="J6" s="121" t="s">
        <v>1678</v>
      </c>
      <c r="K6" s="124" t="s">
        <v>1008</v>
      </c>
      <c r="L6" s="125">
        <v>914245.47</v>
      </c>
      <c r="M6" s="127">
        <v>182849.1</v>
      </c>
      <c r="N6" s="204" t="s">
        <v>951</v>
      </c>
      <c r="O6" s="126">
        <v>47362</v>
      </c>
      <c r="P6" s="126"/>
    </row>
    <row r="7" spans="1:16" ht="45" x14ac:dyDescent="0.25">
      <c r="A7" s="120" t="s">
        <v>1691</v>
      </c>
      <c r="B7" s="121" t="s">
        <v>1692</v>
      </c>
      <c r="C7" s="121" t="s">
        <v>1693</v>
      </c>
      <c r="D7" s="120">
        <v>2025</v>
      </c>
      <c r="E7" s="121" t="s">
        <v>1694</v>
      </c>
      <c r="F7" s="122" t="s">
        <v>1669</v>
      </c>
      <c r="G7" s="123" t="s">
        <v>1670</v>
      </c>
      <c r="H7" s="120">
        <v>1</v>
      </c>
      <c r="I7" s="121" t="s">
        <v>1695</v>
      </c>
      <c r="J7" s="121" t="s">
        <v>1672</v>
      </c>
      <c r="K7" s="124" t="s">
        <v>1008</v>
      </c>
      <c r="L7" s="125">
        <v>46000</v>
      </c>
      <c r="M7" s="127">
        <v>9500</v>
      </c>
      <c r="N7" s="204" t="s">
        <v>951</v>
      </c>
      <c r="O7" s="126">
        <v>46587</v>
      </c>
      <c r="P7" s="126"/>
    </row>
    <row r="8" spans="1:16" ht="45" x14ac:dyDescent="0.25">
      <c r="A8" s="122" t="s">
        <v>1696</v>
      </c>
      <c r="B8" s="121" t="s">
        <v>1697</v>
      </c>
      <c r="C8" s="121" t="s">
        <v>1698</v>
      </c>
      <c r="D8" s="120">
        <v>2025</v>
      </c>
      <c r="E8" s="121" t="s">
        <v>1699</v>
      </c>
      <c r="F8" s="122" t="s">
        <v>1700</v>
      </c>
      <c r="G8" s="128" t="s">
        <v>28</v>
      </c>
      <c r="H8" s="120">
        <v>1</v>
      </c>
      <c r="I8" s="121" t="s">
        <v>1701</v>
      </c>
      <c r="J8" s="121" t="s">
        <v>1702</v>
      </c>
      <c r="K8" s="121" t="s">
        <v>1703</v>
      </c>
      <c r="L8" s="125">
        <v>21100</v>
      </c>
      <c r="M8" s="127">
        <v>23200</v>
      </c>
      <c r="N8" s="204" t="s">
        <v>951</v>
      </c>
      <c r="O8" s="126">
        <v>45668</v>
      </c>
      <c r="P8" s="126">
        <v>45548</v>
      </c>
    </row>
    <row r="9" spans="1:16" ht="60" x14ac:dyDescent="0.25">
      <c r="A9" s="122" t="s">
        <v>1704</v>
      </c>
      <c r="B9" s="121" t="s">
        <v>1705</v>
      </c>
      <c r="C9" s="121" t="s">
        <v>1706</v>
      </c>
      <c r="D9" s="120">
        <v>2025</v>
      </c>
      <c r="E9" s="121" t="s">
        <v>1707</v>
      </c>
      <c r="F9" s="122" t="s">
        <v>1708</v>
      </c>
      <c r="G9" s="128" t="s">
        <v>28</v>
      </c>
      <c r="H9" s="120">
        <v>206</v>
      </c>
      <c r="I9" s="121" t="s">
        <v>1709</v>
      </c>
      <c r="J9" s="121" t="s">
        <v>1710</v>
      </c>
      <c r="K9" s="124" t="s">
        <v>1008</v>
      </c>
      <c r="L9" s="125">
        <v>24703.200000000001</v>
      </c>
      <c r="M9" s="127">
        <v>28300</v>
      </c>
      <c r="N9" s="202" t="s">
        <v>951</v>
      </c>
      <c r="O9" s="126"/>
      <c r="P9" s="126"/>
    </row>
    <row r="10" spans="1:16" ht="60" x14ac:dyDescent="0.25">
      <c r="A10" s="129" t="s">
        <v>943</v>
      </c>
      <c r="B10" s="132" t="s">
        <v>1713</v>
      </c>
      <c r="C10" s="130" t="s">
        <v>946</v>
      </c>
      <c r="D10" s="120" t="s">
        <v>1711</v>
      </c>
      <c r="E10" s="121" t="s">
        <v>1714</v>
      </c>
      <c r="F10" s="122" t="s">
        <v>1712</v>
      </c>
      <c r="G10" s="120" t="s">
        <v>1715</v>
      </c>
      <c r="H10" s="133">
        <v>1</v>
      </c>
      <c r="I10" s="121" t="s">
        <v>1716</v>
      </c>
      <c r="J10" s="124" t="s">
        <v>1717</v>
      </c>
      <c r="K10" s="124" t="s">
        <v>1008</v>
      </c>
      <c r="L10" s="125">
        <v>294580</v>
      </c>
      <c r="M10" s="127">
        <v>294580</v>
      </c>
      <c r="N10" s="205" t="s">
        <v>951</v>
      </c>
      <c r="O10" s="134">
        <v>45828</v>
      </c>
      <c r="P10" s="131">
        <v>45689</v>
      </c>
    </row>
    <row r="11" spans="1:16" ht="18.75" x14ac:dyDescent="0.25">
      <c r="A11" s="270" t="s">
        <v>1718</v>
      </c>
      <c r="B11" s="270"/>
      <c r="C11" s="270"/>
      <c r="D11" s="270"/>
      <c r="E11" s="270"/>
      <c r="F11" s="270"/>
      <c r="G11" s="270"/>
      <c r="H11" s="270"/>
      <c r="I11" s="270"/>
      <c r="J11" s="270"/>
      <c r="K11" s="135"/>
      <c r="L11" s="136">
        <f>SUM(L3:L10)</f>
        <v>1783631.47</v>
      </c>
      <c r="M11" s="137">
        <f>SUM(M3:M10)</f>
        <v>776632.18</v>
      </c>
      <c r="N11" s="271"/>
      <c r="O11" s="271"/>
      <c r="P11" s="271"/>
    </row>
    <row r="12" spans="1:16" x14ac:dyDescent="0.25">
      <c r="A12" s="138"/>
      <c r="B12" s="138"/>
      <c r="C12" s="138"/>
      <c r="D12" s="138"/>
      <c r="E12" s="138"/>
      <c r="F12" s="139"/>
      <c r="G12" s="138"/>
      <c r="H12" s="138"/>
      <c r="I12" s="138"/>
      <c r="J12" s="138"/>
      <c r="K12" s="138"/>
      <c r="L12" s="140"/>
      <c r="M12" s="140"/>
      <c r="N12" s="138"/>
      <c r="O12" s="138"/>
      <c r="P12" s="138"/>
    </row>
    <row r="13" spans="1:16" ht="21" x14ac:dyDescent="0.25">
      <c r="A13" s="269" t="s">
        <v>1719</v>
      </c>
      <c r="B13" s="269"/>
      <c r="C13" s="269"/>
      <c r="D13" s="269"/>
      <c r="E13" s="269"/>
      <c r="F13" s="269"/>
      <c r="G13" s="269"/>
      <c r="H13" s="269"/>
      <c r="I13" s="269"/>
      <c r="J13" s="269"/>
      <c r="K13" s="269"/>
      <c r="L13" s="269"/>
      <c r="M13" s="269"/>
      <c r="N13" s="269"/>
      <c r="O13" s="269"/>
      <c r="P13" s="141"/>
    </row>
    <row r="14" spans="1:16" ht="30" x14ac:dyDescent="0.25">
      <c r="A14" s="142" t="s">
        <v>0</v>
      </c>
      <c r="B14" s="115" t="s">
        <v>289</v>
      </c>
      <c r="C14" s="115" t="s">
        <v>931</v>
      </c>
      <c r="D14" s="115" t="s">
        <v>932</v>
      </c>
      <c r="E14" s="115" t="s">
        <v>1</v>
      </c>
      <c r="F14" s="117" t="s">
        <v>1663</v>
      </c>
      <c r="G14" s="115" t="s">
        <v>934</v>
      </c>
      <c r="H14" s="115" t="s">
        <v>4</v>
      </c>
      <c r="I14" s="115" t="s">
        <v>5</v>
      </c>
      <c r="J14" s="272" t="s">
        <v>937</v>
      </c>
      <c r="K14" s="272"/>
      <c r="L14" s="118" t="s">
        <v>938</v>
      </c>
      <c r="M14" s="115" t="s">
        <v>8</v>
      </c>
      <c r="N14" s="119" t="s">
        <v>1664</v>
      </c>
      <c r="O14" s="115" t="s">
        <v>1665</v>
      </c>
      <c r="P14" s="138"/>
    </row>
    <row r="15" spans="1:16" ht="30" x14ac:dyDescent="0.25">
      <c r="A15" s="120" t="s">
        <v>1720</v>
      </c>
      <c r="B15" s="143" t="s">
        <v>899</v>
      </c>
      <c r="C15" s="121" t="s">
        <v>1009</v>
      </c>
      <c r="D15" s="144">
        <v>2025</v>
      </c>
      <c r="E15" s="121" t="s">
        <v>1721</v>
      </c>
      <c r="F15" s="122" t="s">
        <v>1722</v>
      </c>
      <c r="G15" s="123" t="s">
        <v>1670</v>
      </c>
      <c r="H15" s="145">
        <v>20</v>
      </c>
      <c r="I15" s="121" t="s">
        <v>1723</v>
      </c>
      <c r="J15" s="273" t="s">
        <v>1724</v>
      </c>
      <c r="K15" s="273"/>
      <c r="L15" s="125">
        <v>21500</v>
      </c>
      <c r="M15" s="204" t="s">
        <v>1065</v>
      </c>
      <c r="N15" s="126">
        <v>45894</v>
      </c>
      <c r="O15" s="126"/>
      <c r="P15" s="146"/>
    </row>
    <row r="16" spans="1:16" x14ac:dyDescent="0.25">
      <c r="A16" s="120" t="s">
        <v>1725</v>
      </c>
      <c r="B16" s="143" t="s">
        <v>1726</v>
      </c>
      <c r="C16" s="121" t="s">
        <v>1009</v>
      </c>
      <c r="D16" s="120">
        <v>2025</v>
      </c>
      <c r="E16" s="121" t="s">
        <v>1727</v>
      </c>
      <c r="F16" s="122" t="s">
        <v>1669</v>
      </c>
      <c r="G16" s="123" t="s">
        <v>1670</v>
      </c>
      <c r="H16" s="145">
        <v>1</v>
      </c>
      <c r="I16" s="121" t="s">
        <v>1728</v>
      </c>
      <c r="J16" s="273" t="s">
        <v>1672</v>
      </c>
      <c r="K16" s="273"/>
      <c r="L16" s="125">
        <v>211205.9</v>
      </c>
      <c r="M16" s="204" t="s">
        <v>951</v>
      </c>
      <c r="N16" s="126">
        <v>46020</v>
      </c>
      <c r="O16" s="126"/>
      <c r="P16" s="146"/>
    </row>
    <row r="17" spans="1:16" ht="45" x14ac:dyDescent="0.25">
      <c r="A17" s="147">
        <v>44287</v>
      </c>
      <c r="B17" s="143" t="s">
        <v>1729</v>
      </c>
      <c r="C17" s="121" t="s">
        <v>1009</v>
      </c>
      <c r="D17" s="120">
        <v>2025</v>
      </c>
      <c r="E17" s="121" t="s">
        <v>1730</v>
      </c>
      <c r="F17" s="120">
        <v>26174</v>
      </c>
      <c r="G17" s="123" t="s">
        <v>1670</v>
      </c>
      <c r="H17" s="145">
        <v>1</v>
      </c>
      <c r="I17" s="121" t="s">
        <v>1731</v>
      </c>
      <c r="J17" s="273" t="s">
        <v>1685</v>
      </c>
      <c r="K17" s="273"/>
      <c r="L17" s="125">
        <v>150760.25</v>
      </c>
      <c r="M17" s="204" t="s">
        <v>951</v>
      </c>
      <c r="N17" s="126">
        <v>46054</v>
      </c>
      <c r="O17" s="126"/>
      <c r="P17" s="146"/>
    </row>
    <row r="18" spans="1:16" ht="45" x14ac:dyDescent="0.25">
      <c r="A18" s="120" t="s">
        <v>1732</v>
      </c>
      <c r="B18" s="148" t="s">
        <v>1733</v>
      </c>
      <c r="C18" s="121" t="s">
        <v>1734</v>
      </c>
      <c r="D18" s="120">
        <v>2024</v>
      </c>
      <c r="E18" s="121" t="s">
        <v>1735</v>
      </c>
      <c r="F18" s="122" t="s">
        <v>1736</v>
      </c>
      <c r="G18" s="128" t="s">
        <v>28</v>
      </c>
      <c r="H18" s="120">
        <v>1</v>
      </c>
      <c r="I18" s="121" t="s">
        <v>1737</v>
      </c>
      <c r="J18" s="273" t="s">
        <v>1738</v>
      </c>
      <c r="K18" s="273"/>
      <c r="L18" s="125">
        <v>3295959</v>
      </c>
      <c r="M18" s="204" t="s">
        <v>951</v>
      </c>
      <c r="N18" s="126">
        <v>45626</v>
      </c>
      <c r="O18" s="126">
        <v>45475</v>
      </c>
      <c r="P18" s="146"/>
    </row>
    <row r="19" spans="1:16" ht="30" x14ac:dyDescent="0.25">
      <c r="A19" s="120" t="s">
        <v>1739</v>
      </c>
      <c r="B19" s="148" t="s">
        <v>1740</v>
      </c>
      <c r="C19" s="121" t="s">
        <v>1706</v>
      </c>
      <c r="D19" s="120" t="s">
        <v>1741</v>
      </c>
      <c r="E19" s="121" t="s">
        <v>1707</v>
      </c>
      <c r="F19" s="120">
        <v>27219</v>
      </c>
      <c r="G19" s="149" t="s">
        <v>28</v>
      </c>
      <c r="H19" s="120">
        <v>60</v>
      </c>
      <c r="I19" s="121" t="s">
        <v>1742</v>
      </c>
      <c r="J19" s="273" t="s">
        <v>1710</v>
      </c>
      <c r="K19" s="273"/>
      <c r="L19" s="125">
        <v>2340.6</v>
      </c>
      <c r="M19" s="204" t="s">
        <v>951</v>
      </c>
      <c r="N19" s="126">
        <v>45724</v>
      </c>
      <c r="O19" s="126"/>
      <c r="P19" s="146"/>
    </row>
    <row r="20" spans="1:16" ht="30" x14ac:dyDescent="0.25">
      <c r="A20" s="120" t="s">
        <v>1743</v>
      </c>
      <c r="B20" s="148" t="s">
        <v>1744</v>
      </c>
      <c r="C20" s="121" t="s">
        <v>1706</v>
      </c>
      <c r="D20" s="120" t="s">
        <v>1741</v>
      </c>
      <c r="E20" s="121" t="s">
        <v>1707</v>
      </c>
      <c r="F20" s="120">
        <v>27219</v>
      </c>
      <c r="G20" s="149" t="s">
        <v>28</v>
      </c>
      <c r="H20" s="120">
        <v>60</v>
      </c>
      <c r="I20" s="121" t="s">
        <v>1742</v>
      </c>
      <c r="J20" s="273" t="s">
        <v>1710</v>
      </c>
      <c r="K20" s="273"/>
      <c r="L20" s="125">
        <v>2340.6</v>
      </c>
      <c r="M20" s="204" t="s">
        <v>951</v>
      </c>
      <c r="N20" s="126">
        <v>46006</v>
      </c>
      <c r="O20" s="126"/>
      <c r="P20" s="146"/>
    </row>
    <row r="21" spans="1:16" ht="25.5" x14ac:dyDescent="0.25">
      <c r="A21" s="150">
        <v>44986</v>
      </c>
      <c r="B21" s="151" t="s">
        <v>1745</v>
      </c>
      <c r="C21" s="151" t="s">
        <v>1009</v>
      </c>
      <c r="D21" s="151" t="s">
        <v>1746</v>
      </c>
      <c r="E21" s="151" t="s">
        <v>1747</v>
      </c>
      <c r="F21" s="123" t="s">
        <v>1748</v>
      </c>
      <c r="G21" s="152" t="s">
        <v>1670</v>
      </c>
      <c r="H21" s="151">
        <v>6</v>
      </c>
      <c r="I21" s="151" t="s">
        <v>1749</v>
      </c>
      <c r="J21" s="273" t="s">
        <v>1750</v>
      </c>
      <c r="K21" s="273"/>
      <c r="L21" s="125">
        <v>2152944.23</v>
      </c>
      <c r="M21" s="204" t="s">
        <v>951</v>
      </c>
      <c r="N21" s="126">
        <v>45870</v>
      </c>
      <c r="O21" s="126"/>
      <c r="P21" s="153"/>
    </row>
    <row r="22" spans="1:16" ht="18.75" x14ac:dyDescent="0.25">
      <c r="A22" s="270" t="s">
        <v>1751</v>
      </c>
      <c r="B22" s="270"/>
      <c r="C22" s="270"/>
      <c r="D22" s="270"/>
      <c r="E22" s="270"/>
      <c r="F22" s="270"/>
      <c r="G22" s="270"/>
      <c r="H22" s="270"/>
      <c r="I22" s="270"/>
      <c r="J22" s="270"/>
      <c r="K22" s="135"/>
      <c r="L22" s="136">
        <f>SUM(L15:L21)</f>
        <v>5837050.5800000001</v>
      </c>
      <c r="M22" s="274"/>
      <c r="N22" s="274"/>
      <c r="O22" s="274"/>
      <c r="P22" s="146"/>
    </row>
    <row r="23" spans="1:16" x14ac:dyDescent="0.25">
      <c r="A23" s="138"/>
      <c r="B23" s="138"/>
      <c r="C23" s="138"/>
      <c r="D23" s="138"/>
      <c r="E23" s="138"/>
      <c r="F23" s="139"/>
      <c r="G23" s="138"/>
      <c r="H23" s="138"/>
      <c r="I23" s="138"/>
      <c r="J23" s="138"/>
      <c r="K23" s="138"/>
      <c r="L23" s="140"/>
      <c r="M23" s="140"/>
      <c r="N23" s="138"/>
      <c r="O23" s="138"/>
      <c r="P23" s="138"/>
    </row>
    <row r="24" spans="1:16" ht="21" x14ac:dyDescent="0.25">
      <c r="A24" s="269" t="s">
        <v>1752</v>
      </c>
      <c r="B24" s="269"/>
      <c r="C24" s="269"/>
      <c r="D24" s="269"/>
      <c r="E24" s="269"/>
      <c r="F24" s="269"/>
      <c r="G24" s="269"/>
      <c r="H24" s="269"/>
      <c r="I24" s="269"/>
      <c r="J24" s="269"/>
      <c r="K24" s="269"/>
      <c r="L24" s="269"/>
      <c r="M24" s="269"/>
      <c r="N24" s="269"/>
      <c r="O24" s="269"/>
      <c r="P24" s="141"/>
    </row>
    <row r="25" spans="1:16" ht="30" x14ac:dyDescent="0.25">
      <c r="A25" s="272" t="s">
        <v>1266</v>
      </c>
      <c r="B25" s="272"/>
      <c r="C25" s="115" t="s">
        <v>931</v>
      </c>
      <c r="D25" s="115" t="s">
        <v>932</v>
      </c>
      <c r="E25" s="115" t="s">
        <v>1</v>
      </c>
      <c r="F25" s="117" t="s">
        <v>1663</v>
      </c>
      <c r="G25" s="115" t="s">
        <v>934</v>
      </c>
      <c r="H25" s="115" t="s">
        <v>4</v>
      </c>
      <c r="I25" s="115" t="s">
        <v>5</v>
      </c>
      <c r="J25" s="115" t="s">
        <v>937</v>
      </c>
      <c r="K25" s="115" t="s">
        <v>935</v>
      </c>
      <c r="L25" s="118" t="s">
        <v>1753</v>
      </c>
      <c r="M25" s="115" t="s">
        <v>1754</v>
      </c>
      <c r="N25" s="115" t="s">
        <v>2182</v>
      </c>
      <c r="O25" s="115" t="s">
        <v>1665</v>
      </c>
      <c r="P25" s="146"/>
    </row>
    <row r="26" spans="1:16" ht="30" x14ac:dyDescent="0.25">
      <c r="A26" s="275" t="s">
        <v>1755</v>
      </c>
      <c r="B26" s="275"/>
      <c r="C26" s="121" t="s">
        <v>1009</v>
      </c>
      <c r="D26" s="120">
        <v>2025</v>
      </c>
      <c r="E26" s="121" t="s">
        <v>1756</v>
      </c>
      <c r="F26" s="213" t="s">
        <v>2191</v>
      </c>
      <c r="G26" s="154" t="s">
        <v>1670</v>
      </c>
      <c r="H26" s="120">
        <v>80</v>
      </c>
      <c r="I26" s="121" t="s">
        <v>1757</v>
      </c>
      <c r="J26" s="148" t="s">
        <v>1758</v>
      </c>
      <c r="K26" s="121" t="s">
        <v>1703</v>
      </c>
      <c r="L26" s="211">
        <v>270000</v>
      </c>
      <c r="M26" s="204" t="s">
        <v>1065</v>
      </c>
      <c r="N26" s="212">
        <v>45778</v>
      </c>
      <c r="O26" s="126">
        <v>45323</v>
      </c>
      <c r="P26" s="146"/>
    </row>
    <row r="27" spans="1:16" ht="30" x14ac:dyDescent="0.25">
      <c r="A27" s="276" t="s">
        <v>1759</v>
      </c>
      <c r="B27" s="276"/>
      <c r="C27" s="121" t="s">
        <v>1760</v>
      </c>
      <c r="D27" s="120">
        <v>2025</v>
      </c>
      <c r="E27" s="121" t="s">
        <v>1761</v>
      </c>
      <c r="F27" s="214" t="s">
        <v>1762</v>
      </c>
      <c r="G27" s="154" t="s">
        <v>1670</v>
      </c>
      <c r="H27" s="120">
        <v>15</v>
      </c>
      <c r="I27" s="121" t="s">
        <v>1763</v>
      </c>
      <c r="J27" s="148" t="s">
        <v>1685</v>
      </c>
      <c r="K27" s="121" t="s">
        <v>1703</v>
      </c>
      <c r="L27" s="211">
        <v>213000</v>
      </c>
      <c r="M27" s="202" t="s">
        <v>999</v>
      </c>
      <c r="N27" s="212">
        <v>45748</v>
      </c>
      <c r="O27" s="126">
        <v>45322</v>
      </c>
      <c r="P27" s="146"/>
    </row>
    <row r="28" spans="1:16" ht="30" x14ac:dyDescent="0.25">
      <c r="A28" s="155"/>
      <c r="B28" s="156" t="s">
        <v>1764</v>
      </c>
      <c r="C28" s="121" t="s">
        <v>1009</v>
      </c>
      <c r="D28" s="120">
        <v>2025</v>
      </c>
      <c r="E28" s="121" t="s">
        <v>1765</v>
      </c>
      <c r="F28" s="213" t="s">
        <v>2193</v>
      </c>
      <c r="G28" s="154" t="s">
        <v>1670</v>
      </c>
      <c r="H28" s="120">
        <v>69</v>
      </c>
      <c r="I28" s="121" t="s">
        <v>1766</v>
      </c>
      <c r="J28" s="148" t="s">
        <v>1678</v>
      </c>
      <c r="K28" s="121" t="s">
        <v>1703</v>
      </c>
      <c r="L28" s="211">
        <v>257400</v>
      </c>
      <c r="M28" s="202" t="s">
        <v>951</v>
      </c>
      <c r="N28" s="212">
        <v>45778</v>
      </c>
      <c r="O28" s="126">
        <v>45548</v>
      </c>
      <c r="P28" s="146"/>
    </row>
    <row r="29" spans="1:16" ht="45" x14ac:dyDescent="0.25">
      <c r="A29" s="275" t="s">
        <v>1767</v>
      </c>
      <c r="B29" s="275"/>
      <c r="C29" s="121" t="s">
        <v>1760</v>
      </c>
      <c r="D29" s="120">
        <v>2025</v>
      </c>
      <c r="E29" s="121" t="s">
        <v>1768</v>
      </c>
      <c r="F29" s="213" t="s">
        <v>2190</v>
      </c>
      <c r="G29" s="154" t="s">
        <v>1670</v>
      </c>
      <c r="H29" s="120"/>
      <c r="I29" s="121" t="s">
        <v>1769</v>
      </c>
      <c r="J29" s="148" t="s">
        <v>1685</v>
      </c>
      <c r="K29" s="121" t="s">
        <v>1703</v>
      </c>
      <c r="L29" s="211">
        <v>900000</v>
      </c>
      <c r="M29" s="202" t="s">
        <v>951</v>
      </c>
      <c r="N29" s="212">
        <v>45870</v>
      </c>
      <c r="O29" s="126">
        <v>45528</v>
      </c>
      <c r="P29" s="146"/>
    </row>
    <row r="30" spans="1:16" ht="30" x14ac:dyDescent="0.25">
      <c r="A30" s="275" t="s">
        <v>1770</v>
      </c>
      <c r="B30" s="275"/>
      <c r="C30" s="121" t="s">
        <v>1771</v>
      </c>
      <c r="D30" s="120">
        <v>2025</v>
      </c>
      <c r="E30" s="121" t="s">
        <v>1772</v>
      </c>
      <c r="F30" s="213" t="s">
        <v>2189</v>
      </c>
      <c r="G30" s="154" t="s">
        <v>1670</v>
      </c>
      <c r="H30" s="120">
        <v>1</v>
      </c>
      <c r="I30" s="121" t="s">
        <v>1773</v>
      </c>
      <c r="J30" s="148" t="s">
        <v>1678</v>
      </c>
      <c r="K30" s="121" t="s">
        <v>1703</v>
      </c>
      <c r="L30" s="211">
        <v>100000</v>
      </c>
      <c r="M30" s="202" t="s">
        <v>1065</v>
      </c>
      <c r="N30" s="212">
        <v>45870</v>
      </c>
      <c r="O30" s="126">
        <v>45528</v>
      </c>
      <c r="P30" s="146"/>
    </row>
    <row r="31" spans="1:16" ht="30" x14ac:dyDescent="0.25">
      <c r="A31" s="275" t="s">
        <v>1774</v>
      </c>
      <c r="B31" s="275"/>
      <c r="C31" s="121" t="s">
        <v>1009</v>
      </c>
      <c r="D31" s="120">
        <v>2025</v>
      </c>
      <c r="E31" s="121" t="s">
        <v>1775</v>
      </c>
      <c r="F31" s="213" t="s">
        <v>1708</v>
      </c>
      <c r="G31" s="154" t="s">
        <v>1670</v>
      </c>
      <c r="H31" s="120"/>
      <c r="I31" s="121" t="s">
        <v>1776</v>
      </c>
      <c r="J31" s="148" t="s">
        <v>1672</v>
      </c>
      <c r="K31" s="121" t="s">
        <v>1703</v>
      </c>
      <c r="L31" s="211">
        <v>30000</v>
      </c>
      <c r="M31" s="202" t="s">
        <v>951</v>
      </c>
      <c r="N31" s="212">
        <v>45748</v>
      </c>
      <c r="O31" s="126">
        <v>45528</v>
      </c>
      <c r="P31" s="146"/>
    </row>
    <row r="32" spans="1:16" ht="30" x14ac:dyDescent="0.25">
      <c r="A32" s="275" t="s">
        <v>1777</v>
      </c>
      <c r="B32" s="275"/>
      <c r="C32" s="121" t="s">
        <v>1760</v>
      </c>
      <c r="D32" s="120">
        <v>2025</v>
      </c>
      <c r="E32" s="121" t="s">
        <v>1778</v>
      </c>
      <c r="F32" s="213" t="s">
        <v>1779</v>
      </c>
      <c r="G32" s="154" t="s">
        <v>1670</v>
      </c>
      <c r="H32" s="120">
        <v>2</v>
      </c>
      <c r="I32" s="121" t="s">
        <v>1780</v>
      </c>
      <c r="J32" s="148" t="s">
        <v>1678</v>
      </c>
      <c r="K32" s="121" t="s">
        <v>1703</v>
      </c>
      <c r="L32" s="211">
        <v>683442.36</v>
      </c>
      <c r="M32" s="202" t="s">
        <v>1065</v>
      </c>
      <c r="N32" s="212">
        <v>45748</v>
      </c>
      <c r="O32" s="126">
        <v>45322</v>
      </c>
      <c r="P32" s="146"/>
    </row>
    <row r="33" spans="1:16" ht="45" x14ac:dyDescent="0.25">
      <c r="A33" s="275" t="s">
        <v>1781</v>
      </c>
      <c r="B33" s="275"/>
      <c r="C33" s="121" t="s">
        <v>1771</v>
      </c>
      <c r="D33" s="120">
        <v>2025</v>
      </c>
      <c r="E33" s="121" t="s">
        <v>1782</v>
      </c>
      <c r="F33" s="213" t="s">
        <v>2192</v>
      </c>
      <c r="G33" s="128" t="s">
        <v>1670</v>
      </c>
      <c r="H33" s="120">
        <v>70</v>
      </c>
      <c r="I33" s="121" t="s">
        <v>1783</v>
      </c>
      <c r="J33" s="148" t="s">
        <v>1758</v>
      </c>
      <c r="K33" s="121" t="s">
        <v>1703</v>
      </c>
      <c r="L33" s="211">
        <v>84000</v>
      </c>
      <c r="M33" s="203" t="s">
        <v>1065</v>
      </c>
      <c r="N33" s="212">
        <v>45778</v>
      </c>
      <c r="O33" s="126">
        <v>45258</v>
      </c>
      <c r="P33" s="146"/>
    </row>
    <row r="34" spans="1:16" ht="60" x14ac:dyDescent="0.25">
      <c r="A34" s="277">
        <v>2168946</v>
      </c>
      <c r="B34" s="277"/>
      <c r="C34" s="121" t="s">
        <v>1693</v>
      </c>
      <c r="D34" s="120">
        <v>2025</v>
      </c>
      <c r="E34" s="121" t="s">
        <v>1784</v>
      </c>
      <c r="F34" s="213" t="s">
        <v>1722</v>
      </c>
      <c r="G34" s="128" t="s">
        <v>1670</v>
      </c>
      <c r="H34" s="120">
        <v>13</v>
      </c>
      <c r="I34" s="121" t="s">
        <v>1785</v>
      </c>
      <c r="J34" s="148" t="s">
        <v>1672</v>
      </c>
      <c r="K34" s="121" t="s">
        <v>1703</v>
      </c>
      <c r="L34" s="211">
        <v>178200</v>
      </c>
      <c r="M34" s="202" t="s">
        <v>1065</v>
      </c>
      <c r="N34" s="212">
        <v>45748</v>
      </c>
      <c r="O34" s="126">
        <v>45505</v>
      </c>
      <c r="P34" s="146"/>
    </row>
    <row r="35" spans="1:16" ht="30" x14ac:dyDescent="0.25">
      <c r="A35" s="275">
        <v>2131192</v>
      </c>
      <c r="B35" s="275"/>
      <c r="C35" s="121" t="s">
        <v>1009</v>
      </c>
      <c r="D35" s="120" t="s">
        <v>1786</v>
      </c>
      <c r="E35" s="121" t="s">
        <v>1787</v>
      </c>
      <c r="F35" s="213" t="s">
        <v>1748</v>
      </c>
      <c r="G35" s="128" t="s">
        <v>1670</v>
      </c>
      <c r="H35" s="120">
        <v>6</v>
      </c>
      <c r="I35" s="121" t="s">
        <v>1788</v>
      </c>
      <c r="J35" s="148" t="s">
        <v>1758</v>
      </c>
      <c r="K35" s="121" t="s">
        <v>1703</v>
      </c>
      <c r="L35" s="211">
        <v>1317914.33</v>
      </c>
      <c r="M35" s="202" t="s">
        <v>951</v>
      </c>
      <c r="N35" s="212">
        <v>45658</v>
      </c>
      <c r="O35" s="120" t="s">
        <v>1789</v>
      </c>
      <c r="P35" s="146"/>
    </row>
    <row r="36" spans="1:16" ht="90" x14ac:dyDescent="0.25">
      <c r="A36" s="278" t="s">
        <v>1790</v>
      </c>
      <c r="B36" s="278"/>
      <c r="C36" s="121" t="s">
        <v>1693</v>
      </c>
      <c r="D36" s="120" t="s">
        <v>1791</v>
      </c>
      <c r="E36" s="157" t="s">
        <v>1792</v>
      </c>
      <c r="F36" s="213" t="s">
        <v>1669</v>
      </c>
      <c r="G36" s="128" t="s">
        <v>1670</v>
      </c>
      <c r="H36" s="120">
        <v>20</v>
      </c>
      <c r="I36" s="121" t="s">
        <v>1793</v>
      </c>
      <c r="J36" s="148" t="s">
        <v>1678</v>
      </c>
      <c r="K36" s="121" t="s">
        <v>1703</v>
      </c>
      <c r="L36" s="211">
        <v>69520</v>
      </c>
      <c r="M36" s="202" t="s">
        <v>1065</v>
      </c>
      <c r="N36" s="212">
        <v>45748</v>
      </c>
      <c r="O36" s="126">
        <v>45322</v>
      </c>
      <c r="P36" s="146"/>
    </row>
    <row r="37" spans="1:16" x14ac:dyDescent="0.25">
      <c r="A37" s="275">
        <v>2001563</v>
      </c>
      <c r="B37" s="275"/>
      <c r="C37" s="121" t="s">
        <v>1693</v>
      </c>
      <c r="D37" s="120">
        <v>2025</v>
      </c>
      <c r="E37" s="121" t="s">
        <v>1794</v>
      </c>
      <c r="F37" s="122" t="s">
        <v>1736</v>
      </c>
      <c r="G37" s="128" t="s">
        <v>1670</v>
      </c>
      <c r="H37" s="120"/>
      <c r="I37" s="121" t="s">
        <v>1794</v>
      </c>
      <c r="J37" s="148" t="s">
        <v>1678</v>
      </c>
      <c r="K37" s="121" t="s">
        <v>1703</v>
      </c>
      <c r="L37" s="211">
        <v>40000</v>
      </c>
      <c r="M37" s="202" t="s">
        <v>951</v>
      </c>
      <c r="N37" s="212">
        <v>45748</v>
      </c>
      <c r="O37" s="126">
        <v>45322</v>
      </c>
      <c r="P37" s="146"/>
    </row>
    <row r="38" spans="1:16" ht="45" x14ac:dyDescent="0.25">
      <c r="A38" s="275">
        <v>2138712</v>
      </c>
      <c r="B38" s="275"/>
      <c r="C38" s="121" t="s">
        <v>1734</v>
      </c>
      <c r="D38" s="120" t="s">
        <v>1795</v>
      </c>
      <c r="E38" s="121" t="s">
        <v>1735</v>
      </c>
      <c r="F38" s="122" t="s">
        <v>1736</v>
      </c>
      <c r="G38" s="128" t="s">
        <v>28</v>
      </c>
      <c r="H38" s="120">
        <v>1</v>
      </c>
      <c r="I38" s="121" t="s">
        <v>1737</v>
      </c>
      <c r="J38" s="148" t="s">
        <v>1738</v>
      </c>
      <c r="K38" s="121" t="s">
        <v>1703</v>
      </c>
      <c r="L38" s="211">
        <v>2195643</v>
      </c>
      <c r="M38" s="204" t="s">
        <v>951</v>
      </c>
      <c r="N38" s="212">
        <v>45597</v>
      </c>
      <c r="O38" s="126">
        <v>45475</v>
      </c>
    </row>
    <row r="39" spans="1:16" ht="60" x14ac:dyDescent="0.25">
      <c r="A39" s="276">
        <v>2190671</v>
      </c>
      <c r="B39" s="276"/>
      <c r="C39" s="121" t="s">
        <v>1796</v>
      </c>
      <c r="D39" s="120">
        <v>2025</v>
      </c>
      <c r="E39" s="121" t="s">
        <v>1797</v>
      </c>
      <c r="F39" s="122" t="s">
        <v>1798</v>
      </c>
      <c r="G39" s="128" t="s">
        <v>1799</v>
      </c>
      <c r="H39" s="120">
        <v>170</v>
      </c>
      <c r="I39" s="121" t="s">
        <v>1800</v>
      </c>
      <c r="J39" s="121" t="s">
        <v>1801</v>
      </c>
      <c r="K39" s="121" t="s">
        <v>1703</v>
      </c>
      <c r="L39" s="211">
        <v>1059620</v>
      </c>
      <c r="M39" s="202" t="s">
        <v>1065</v>
      </c>
      <c r="N39" s="212">
        <v>45809</v>
      </c>
      <c r="O39" s="126">
        <v>45527</v>
      </c>
    </row>
    <row r="40" spans="1:16" ht="75" x14ac:dyDescent="0.25">
      <c r="A40" s="275">
        <v>2190671</v>
      </c>
      <c r="B40" s="275"/>
      <c r="C40" s="121" t="s">
        <v>1796</v>
      </c>
      <c r="D40" s="120">
        <v>2025</v>
      </c>
      <c r="E40" s="121" t="s">
        <v>1802</v>
      </c>
      <c r="F40" s="122" t="s">
        <v>1803</v>
      </c>
      <c r="G40" s="128" t="s">
        <v>1799</v>
      </c>
      <c r="H40" s="120">
        <v>65</v>
      </c>
      <c r="I40" s="121" t="s">
        <v>1804</v>
      </c>
      <c r="J40" s="121" t="s">
        <v>1805</v>
      </c>
      <c r="K40" s="121" t="s">
        <v>1703</v>
      </c>
      <c r="L40" s="211">
        <v>195000</v>
      </c>
      <c r="M40" s="202" t="s">
        <v>1065</v>
      </c>
      <c r="N40" s="212">
        <v>45809</v>
      </c>
      <c r="O40" s="126">
        <v>45527</v>
      </c>
    </row>
    <row r="41" spans="1:16" ht="60" x14ac:dyDescent="0.25">
      <c r="A41" s="275">
        <v>2190671</v>
      </c>
      <c r="B41" s="275"/>
      <c r="C41" s="121" t="s">
        <v>1796</v>
      </c>
      <c r="D41" s="120">
        <v>2025</v>
      </c>
      <c r="E41" s="121" t="s">
        <v>1806</v>
      </c>
      <c r="F41" s="122" t="s">
        <v>1807</v>
      </c>
      <c r="G41" s="128" t="s">
        <v>1799</v>
      </c>
      <c r="H41" s="120">
        <v>50</v>
      </c>
      <c r="I41" s="121" t="s">
        <v>1808</v>
      </c>
      <c r="J41" s="121" t="s">
        <v>1809</v>
      </c>
      <c r="K41" s="121" t="s">
        <v>1703</v>
      </c>
      <c r="L41" s="211">
        <v>93000</v>
      </c>
      <c r="M41" s="202" t="s">
        <v>1065</v>
      </c>
      <c r="N41" s="212">
        <v>45809</v>
      </c>
      <c r="O41" s="126">
        <v>45527</v>
      </c>
    </row>
    <row r="42" spans="1:16" ht="60" x14ac:dyDescent="0.25">
      <c r="A42" s="275">
        <v>2190671</v>
      </c>
      <c r="B42" s="275"/>
      <c r="C42" s="121" t="s">
        <v>1796</v>
      </c>
      <c r="D42" s="120">
        <v>2025</v>
      </c>
      <c r="E42" s="121" t="s">
        <v>1810</v>
      </c>
      <c r="F42" s="122" t="s">
        <v>1811</v>
      </c>
      <c r="G42" s="128" t="s">
        <v>1799</v>
      </c>
      <c r="H42" s="120">
        <v>50</v>
      </c>
      <c r="I42" s="121" t="s">
        <v>1812</v>
      </c>
      <c r="J42" s="121" t="s">
        <v>1809</v>
      </c>
      <c r="K42" s="121" t="s">
        <v>1703</v>
      </c>
      <c r="L42" s="211">
        <v>160000</v>
      </c>
      <c r="M42" s="202" t="s">
        <v>1065</v>
      </c>
      <c r="N42" s="212">
        <v>45809</v>
      </c>
      <c r="O42" s="126">
        <v>45527</v>
      </c>
    </row>
    <row r="43" spans="1:16" ht="60" x14ac:dyDescent="0.25">
      <c r="A43" s="279">
        <v>2190671</v>
      </c>
      <c r="B43" s="279"/>
      <c r="C43" s="159" t="s">
        <v>1796</v>
      </c>
      <c r="D43" s="158">
        <v>2025</v>
      </c>
      <c r="E43" s="121" t="s">
        <v>1813</v>
      </c>
      <c r="F43" s="122" t="s">
        <v>1814</v>
      </c>
      <c r="G43" s="128" t="s">
        <v>1799</v>
      </c>
      <c r="H43" s="120">
        <v>1</v>
      </c>
      <c r="I43" s="121" t="s">
        <v>1815</v>
      </c>
      <c r="J43" s="121" t="s">
        <v>1816</v>
      </c>
      <c r="K43" s="121" t="s">
        <v>1703</v>
      </c>
      <c r="L43" s="211">
        <v>30000</v>
      </c>
      <c r="M43" s="202" t="s">
        <v>1065</v>
      </c>
      <c r="N43" s="212">
        <v>45809</v>
      </c>
      <c r="O43" s="126">
        <v>45527</v>
      </c>
    </row>
    <row r="44" spans="1:16" ht="45" x14ac:dyDescent="0.25">
      <c r="A44" s="279">
        <v>2190610</v>
      </c>
      <c r="B44" s="279"/>
      <c r="C44" s="159" t="s">
        <v>1817</v>
      </c>
      <c r="D44" s="158">
        <v>2025</v>
      </c>
      <c r="E44" s="121" t="s">
        <v>1818</v>
      </c>
      <c r="F44" s="160" t="s">
        <v>1819</v>
      </c>
      <c r="G44" s="128" t="s">
        <v>1799</v>
      </c>
      <c r="H44" s="120">
        <v>1</v>
      </c>
      <c r="I44" s="121" t="s">
        <v>1820</v>
      </c>
      <c r="J44" s="159" t="s">
        <v>1821</v>
      </c>
      <c r="K44" s="121" t="s">
        <v>1703</v>
      </c>
      <c r="L44" s="211">
        <v>59700</v>
      </c>
      <c r="M44" s="202" t="s">
        <v>1065</v>
      </c>
      <c r="N44" s="212">
        <v>45809</v>
      </c>
      <c r="O44" s="126">
        <v>45526</v>
      </c>
    </row>
    <row r="45" spans="1:16" ht="18.75" x14ac:dyDescent="0.25">
      <c r="A45" s="270" t="s">
        <v>1822</v>
      </c>
      <c r="B45" s="270"/>
      <c r="C45" s="270"/>
      <c r="D45" s="270"/>
      <c r="E45" s="270"/>
      <c r="F45" s="270"/>
      <c r="G45" s="270"/>
      <c r="H45" s="270"/>
      <c r="I45" s="270"/>
      <c r="J45" s="270"/>
      <c r="K45" s="161"/>
      <c r="L45" s="162">
        <f>SUM(L26:L44)</f>
        <v>7936439.6899999995</v>
      </c>
      <c r="M45" s="280"/>
      <c r="N45" s="280"/>
      <c r="O45" s="280"/>
      <c r="P45" s="163"/>
    </row>
    <row r="46" spans="1:16" x14ac:dyDescent="0.25">
      <c r="E46" s="164"/>
      <c r="F46" s="165"/>
      <c r="L46" s="166"/>
      <c r="M46" s="166"/>
    </row>
    <row r="47" spans="1:16" ht="18.75" x14ac:dyDescent="0.25">
      <c r="A47" s="281" t="s">
        <v>1823</v>
      </c>
      <c r="B47" s="281"/>
      <c r="C47" s="281"/>
      <c r="D47" s="281"/>
      <c r="E47" s="281"/>
      <c r="F47" s="281"/>
      <c r="G47" s="281"/>
      <c r="H47" s="281"/>
      <c r="I47" s="281"/>
      <c r="J47" s="281"/>
      <c r="K47" s="167"/>
      <c r="L47" s="162">
        <f>L45+L22+L11</f>
        <v>15557121.74</v>
      </c>
      <c r="M47" s="162">
        <f>SUM(M11)</f>
        <v>776632.18</v>
      </c>
      <c r="N47" s="282"/>
      <c r="O47" s="282"/>
      <c r="P47" s="168"/>
    </row>
    <row r="48" spans="1:16" x14ac:dyDescent="0.25">
      <c r="E48" s="164"/>
      <c r="F48" s="165"/>
      <c r="L48" s="166"/>
      <c r="M48" s="166"/>
    </row>
    <row r="49" spans="1:15" x14ac:dyDescent="0.25">
      <c r="A49" s="283" t="s">
        <v>1293</v>
      </c>
      <c r="B49" s="284" t="s">
        <v>1294</v>
      </c>
      <c r="C49" s="284"/>
      <c r="D49" s="284"/>
      <c r="E49" s="284"/>
      <c r="F49" s="284"/>
      <c r="G49" s="284"/>
      <c r="H49" s="284"/>
      <c r="I49" s="284"/>
      <c r="J49" s="284"/>
      <c r="K49" s="284"/>
      <c r="L49" s="284"/>
      <c r="M49" s="284"/>
      <c r="N49" s="284"/>
      <c r="O49" s="284"/>
    </row>
    <row r="50" spans="1:15" x14ac:dyDescent="0.25">
      <c r="A50" s="283"/>
      <c r="B50" s="285" t="s">
        <v>1295</v>
      </c>
      <c r="C50" s="285"/>
      <c r="D50" s="285"/>
      <c r="E50" s="285"/>
      <c r="F50" s="285"/>
      <c r="G50" s="285"/>
      <c r="H50" s="285"/>
      <c r="I50" s="285"/>
      <c r="J50" s="285"/>
      <c r="K50" s="285"/>
      <c r="L50" s="285"/>
      <c r="M50" s="285"/>
      <c r="N50" s="285"/>
      <c r="O50" s="285"/>
    </row>
  </sheetData>
  <mergeCells count="41">
    <mergeCell ref="M45:O45"/>
    <mergeCell ref="A47:J47"/>
    <mergeCell ref="N47:O47"/>
    <mergeCell ref="A49:A50"/>
    <mergeCell ref="B49:O49"/>
    <mergeCell ref="B50:O50"/>
    <mergeCell ref="A41:B41"/>
    <mergeCell ref="A42:B42"/>
    <mergeCell ref="A43:B43"/>
    <mergeCell ref="A44:B44"/>
    <mergeCell ref="A45:J45"/>
    <mergeCell ref="A36:B36"/>
    <mergeCell ref="A37:B37"/>
    <mergeCell ref="A38:B38"/>
    <mergeCell ref="A39:B39"/>
    <mergeCell ref="A40:B40"/>
    <mergeCell ref="A31:B31"/>
    <mergeCell ref="A32:B32"/>
    <mergeCell ref="A33:B33"/>
    <mergeCell ref="A34:B34"/>
    <mergeCell ref="A35:B35"/>
    <mergeCell ref="A25:B25"/>
    <mergeCell ref="A26:B26"/>
    <mergeCell ref="A27:B27"/>
    <mergeCell ref="A29:B29"/>
    <mergeCell ref="A30:B30"/>
    <mergeCell ref="J20:K20"/>
    <mergeCell ref="J21:K21"/>
    <mergeCell ref="A22:J22"/>
    <mergeCell ref="M22:O22"/>
    <mergeCell ref="A24:O24"/>
    <mergeCell ref="J15:K15"/>
    <mergeCell ref="J16:K16"/>
    <mergeCell ref="J17:K17"/>
    <mergeCell ref="J18:K18"/>
    <mergeCell ref="J19:K19"/>
    <mergeCell ref="A1:P1"/>
    <mergeCell ref="A11:J11"/>
    <mergeCell ref="N11:P11"/>
    <mergeCell ref="A13:O13"/>
    <mergeCell ref="J14:K14"/>
  </mergeCells>
  <pageMargins left="0.25" right="0.25" top="0.75" bottom="0.75" header="0.51180555555555496" footer="0.51180555555555496"/>
  <pageSetup paperSize="8" scale="40"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0"/>
  <sheetViews>
    <sheetView zoomScaleNormal="100" workbookViewId="0">
      <selection sqref="A1:XFD1048576"/>
    </sheetView>
  </sheetViews>
  <sheetFormatPr defaultRowHeight="15" x14ac:dyDescent="0.25"/>
  <cols>
    <col min="1" max="1" width="15.85546875" customWidth="1"/>
    <col min="2" max="2" width="58.140625" customWidth="1"/>
    <col min="3" max="3" width="107.28515625" customWidth="1"/>
    <col min="4" max="4" width="19.85546875" customWidth="1"/>
    <col min="5" max="5" width="24.140625" customWidth="1"/>
    <col min="6" max="6" width="18.5703125" customWidth="1"/>
    <col min="7" max="7" width="23" customWidth="1"/>
    <col min="8" max="8" width="23.7109375" customWidth="1"/>
    <col min="9" max="9" width="19.140625" customWidth="1"/>
    <col min="10" max="26" width="8.7109375" customWidth="1"/>
    <col min="27" max="1025" width="14.42578125" customWidth="1"/>
  </cols>
  <sheetData>
    <row r="1" spans="1:9" x14ac:dyDescent="0.25">
      <c r="A1" s="1" t="s">
        <v>0</v>
      </c>
      <c r="B1" s="1" t="s">
        <v>289</v>
      </c>
      <c r="C1" s="1" t="s">
        <v>5</v>
      </c>
      <c r="D1" s="1" t="s">
        <v>1824</v>
      </c>
      <c r="E1" s="1" t="s">
        <v>1825</v>
      </c>
      <c r="F1" s="1" t="s">
        <v>1664</v>
      </c>
      <c r="G1" s="1" t="s">
        <v>1826</v>
      </c>
    </row>
    <row r="2" spans="1:9" x14ac:dyDescent="0.25">
      <c r="A2" s="1" t="s">
        <v>11</v>
      </c>
      <c r="B2" s="1" t="s">
        <v>721</v>
      </c>
      <c r="C2" s="1" t="s">
        <v>13</v>
      </c>
      <c r="D2" s="1" t="e">
        <f>VLOOKUP(A2,#REF!,9,0)</f>
        <v>#REF!</v>
      </c>
      <c r="E2" s="2">
        <v>44140</v>
      </c>
      <c r="F2" s="2">
        <v>44505</v>
      </c>
      <c r="G2" s="3" t="e">
        <f>VLOOKUP(A2,#REF!,6,0)</f>
        <v>#REF!</v>
      </c>
      <c r="H2" s="3" t="e">
        <f>VLOOKUP($A2,'SIAC-VIGENTES'!$A$2:$N$153,14,0)</f>
        <v>#N/A</v>
      </c>
    </row>
    <row r="3" spans="1:9" x14ac:dyDescent="0.25">
      <c r="A3" s="1" t="s">
        <v>14</v>
      </c>
      <c r="B3" s="1" t="s">
        <v>317</v>
      </c>
      <c r="C3" s="1" t="s">
        <v>15</v>
      </c>
      <c r="D3" s="1" t="e">
        <f>VLOOKUP(A3,#REF!,9,0)</f>
        <v>#REF!</v>
      </c>
      <c r="E3" s="2">
        <v>44014</v>
      </c>
      <c r="F3" s="2">
        <v>44379</v>
      </c>
      <c r="G3" s="3" t="e">
        <f>VLOOKUP(A3,#REF!,6,0)</f>
        <v>#REF!</v>
      </c>
      <c r="H3" s="3">
        <f>VLOOKUP(A3,'SIAC-VIGENTES'!$A$2:$N$153,14,0)</f>
        <v>501875</v>
      </c>
      <c r="I3" s="3" t="e">
        <f t="shared" ref="I3:I34" si="0">H3-G3</f>
        <v>#REF!</v>
      </c>
    </row>
    <row r="4" spans="1:9" x14ac:dyDescent="0.25">
      <c r="A4" s="1" t="s">
        <v>16</v>
      </c>
      <c r="B4" s="1" t="s">
        <v>1827</v>
      </c>
      <c r="C4" s="1" t="s">
        <v>17</v>
      </c>
      <c r="D4" s="1" t="e">
        <f>VLOOKUP(A4,#REF!,9,0)</f>
        <v>#REF!</v>
      </c>
      <c r="E4" s="2">
        <v>43656</v>
      </c>
      <c r="F4" s="2">
        <v>44387</v>
      </c>
      <c r="G4" s="3" t="e">
        <f>VLOOKUP(A4,#REF!,6,0)</f>
        <v>#REF!</v>
      </c>
      <c r="H4" s="3">
        <f>VLOOKUP(A4,'SIAC-VIGENTES'!$A$2:$N$153,14,0)</f>
        <v>37999.199999999997</v>
      </c>
      <c r="I4" s="3" t="e">
        <f t="shared" si="0"/>
        <v>#REF!</v>
      </c>
    </row>
    <row r="5" spans="1:9" x14ac:dyDescent="0.25">
      <c r="A5" s="1" t="s">
        <v>18</v>
      </c>
      <c r="B5" s="1" t="s">
        <v>347</v>
      </c>
      <c r="C5" s="1" t="s">
        <v>19</v>
      </c>
      <c r="D5" s="1" t="e">
        <f>VLOOKUP(A5,#REF!,9,0)</f>
        <v>#REF!</v>
      </c>
      <c r="E5" s="2">
        <v>42928</v>
      </c>
      <c r="F5" s="2">
        <v>44389</v>
      </c>
      <c r="G5" s="3" t="e">
        <f>VLOOKUP(A5,#REF!,6,0)</f>
        <v>#REF!</v>
      </c>
      <c r="H5" s="3">
        <f>VLOOKUP(A5,'SIAC-VIGENTES'!$A$2:$N$153,14,0)</f>
        <v>800174.69</v>
      </c>
      <c r="I5" s="3" t="e">
        <f t="shared" si="0"/>
        <v>#REF!</v>
      </c>
    </row>
    <row r="6" spans="1:9" x14ac:dyDescent="0.25">
      <c r="A6" s="1" t="s">
        <v>20</v>
      </c>
      <c r="B6" s="1" t="s">
        <v>1828</v>
      </c>
      <c r="C6" s="1" t="s">
        <v>21</v>
      </c>
      <c r="D6" s="1" t="e">
        <f>VLOOKUP(A6,#REF!,9,0)</f>
        <v>#REF!</v>
      </c>
      <c r="E6" s="2">
        <v>44130</v>
      </c>
      <c r="F6" s="2">
        <v>44196</v>
      </c>
      <c r="G6" s="3" t="e">
        <f>VLOOKUP(A6,#REF!,6,0)</f>
        <v>#REF!</v>
      </c>
      <c r="H6" s="3" t="e">
        <f>VLOOKUP(A6,'SIAC-VIGENTES'!$A$2:$N$153,14,0)</f>
        <v>#N/A</v>
      </c>
      <c r="I6" s="3" t="e">
        <f t="shared" si="0"/>
        <v>#N/A</v>
      </c>
    </row>
    <row r="7" spans="1:9" x14ac:dyDescent="0.25">
      <c r="A7" s="1" t="s">
        <v>22</v>
      </c>
      <c r="B7" s="1" t="s">
        <v>689</v>
      </c>
      <c r="C7" s="1" t="s">
        <v>23</v>
      </c>
      <c r="D7" s="1" t="e">
        <f>VLOOKUP(A7,#REF!,9,0)</f>
        <v>#REF!</v>
      </c>
      <c r="E7" s="2">
        <v>43689</v>
      </c>
      <c r="F7" s="2">
        <v>44420</v>
      </c>
      <c r="G7" s="3" t="e">
        <f>VLOOKUP(A7,#REF!,6,0)</f>
        <v>#REF!</v>
      </c>
      <c r="H7" s="3">
        <f>VLOOKUP(A7,'SIAC-VIGENTES'!$A$2:$N$153,14,0)</f>
        <v>152555.4</v>
      </c>
      <c r="I7" s="3" t="e">
        <f t="shared" si="0"/>
        <v>#REF!</v>
      </c>
    </row>
    <row r="8" spans="1:9" x14ac:dyDescent="0.25">
      <c r="A8" s="1" t="s">
        <v>24</v>
      </c>
      <c r="B8" s="1" t="s">
        <v>1829</v>
      </c>
      <c r="C8" s="1" t="s">
        <v>26</v>
      </c>
      <c r="D8" s="1" t="e">
        <f>VLOOKUP(A8,#REF!,9,0)</f>
        <v>#REF!</v>
      </c>
      <c r="E8" s="2">
        <v>42229</v>
      </c>
      <c r="F8" s="2">
        <v>45882</v>
      </c>
      <c r="G8" s="3" t="e">
        <f>VLOOKUP(A8,#REF!,6,0)</f>
        <v>#REF!</v>
      </c>
      <c r="H8" s="3">
        <f>VLOOKUP(A8,'SIAC-VIGENTES'!$A$2:$N$153,14,0)</f>
        <v>110506.3</v>
      </c>
      <c r="I8" s="3" t="e">
        <f t="shared" si="0"/>
        <v>#REF!</v>
      </c>
    </row>
    <row r="9" spans="1:9" x14ac:dyDescent="0.25">
      <c r="A9" s="1" t="s">
        <v>27</v>
      </c>
      <c r="B9" s="1" t="s">
        <v>615</v>
      </c>
      <c r="C9" s="1" t="s">
        <v>29</v>
      </c>
      <c r="D9" s="1" t="e">
        <f>VLOOKUP(A9,#REF!,9,0)</f>
        <v>#REF!</v>
      </c>
      <c r="E9" s="2">
        <v>43234</v>
      </c>
      <c r="F9" s="2">
        <v>44330</v>
      </c>
      <c r="G9" s="3" t="e">
        <f>VLOOKUP(A9,#REF!,6,0)</f>
        <v>#REF!</v>
      </c>
      <c r="H9" s="3">
        <f>VLOOKUP(A9,'SIAC-VIGENTES'!$A$2:$N$153,14,0)</f>
        <v>477760.79</v>
      </c>
      <c r="I9" s="3" t="e">
        <f t="shared" si="0"/>
        <v>#REF!</v>
      </c>
    </row>
    <row r="10" spans="1:9" x14ac:dyDescent="0.25">
      <c r="A10" s="1" t="s">
        <v>30</v>
      </c>
      <c r="B10" s="1" t="s">
        <v>444</v>
      </c>
      <c r="C10" s="1" t="s">
        <v>32</v>
      </c>
      <c r="D10" s="1" t="e">
        <f>VLOOKUP(A10,#REF!,9,0)</f>
        <v>#REF!</v>
      </c>
      <c r="E10" s="2">
        <v>44109</v>
      </c>
      <c r="F10" s="2">
        <v>45935</v>
      </c>
      <c r="G10" s="3" t="e">
        <f>VLOOKUP(A10,#REF!,6,0)</f>
        <v>#REF!</v>
      </c>
      <c r="H10" s="3">
        <f>VLOOKUP(A10,'SIAC-VIGENTES'!$A$2:$N$153,14,0)</f>
        <v>48000</v>
      </c>
      <c r="I10" s="3" t="e">
        <f t="shared" si="0"/>
        <v>#REF!</v>
      </c>
    </row>
    <row r="11" spans="1:9" x14ac:dyDescent="0.25">
      <c r="A11" s="1" t="s">
        <v>33</v>
      </c>
      <c r="B11" s="1" t="s">
        <v>1830</v>
      </c>
      <c r="C11" s="1" t="s">
        <v>34</v>
      </c>
      <c r="D11" s="1" t="e">
        <f>VLOOKUP(A11,#REF!,9,0)</f>
        <v>#REF!</v>
      </c>
      <c r="E11" s="2">
        <v>44075</v>
      </c>
      <c r="F11" s="2">
        <v>44440</v>
      </c>
      <c r="G11" s="3" t="e">
        <f>VLOOKUP(A11,#REF!,6,0)</f>
        <v>#REF!</v>
      </c>
      <c r="H11" s="3">
        <f>VLOOKUP(A11,'SIAC-VIGENTES'!$A$2:$N$153,14,0)</f>
        <v>189070</v>
      </c>
      <c r="I11" s="3" t="e">
        <f t="shared" si="0"/>
        <v>#REF!</v>
      </c>
    </row>
    <row r="12" spans="1:9" x14ac:dyDescent="0.25">
      <c r="A12" s="1" t="s">
        <v>35</v>
      </c>
      <c r="B12" s="1" t="s">
        <v>721</v>
      </c>
      <c r="C12" s="1" t="s">
        <v>36</v>
      </c>
      <c r="D12" s="1" t="e">
        <f>VLOOKUP(A12,#REF!,9,0)</f>
        <v>#REF!</v>
      </c>
      <c r="E12" s="2">
        <v>44075</v>
      </c>
      <c r="F12" s="2">
        <v>44440</v>
      </c>
      <c r="G12" s="3" t="e">
        <f>VLOOKUP(A12,#REF!,6,0)</f>
        <v>#REF!</v>
      </c>
      <c r="H12" s="3">
        <f>VLOOKUP(A12,'SIAC-VIGENTES'!$A$2:$N$153,14,0)</f>
        <v>26900</v>
      </c>
      <c r="I12" s="3" t="e">
        <f t="shared" si="0"/>
        <v>#REF!</v>
      </c>
    </row>
    <row r="13" spans="1:9" x14ac:dyDescent="0.25">
      <c r="A13" s="1" t="s">
        <v>37</v>
      </c>
      <c r="B13" s="1" t="s">
        <v>580</v>
      </c>
      <c r="C13" s="1" t="s">
        <v>39</v>
      </c>
      <c r="D13" s="1" t="e">
        <f>VLOOKUP(A13,#REF!,9,0)</f>
        <v>#REF!</v>
      </c>
      <c r="E13" s="2">
        <v>42235</v>
      </c>
      <c r="F13" s="2">
        <v>45888</v>
      </c>
      <c r="G13" s="3" t="e">
        <f>VLOOKUP(A13,#REF!,6,0)</f>
        <v>#REF!</v>
      </c>
      <c r="H13" s="3">
        <f>VLOOKUP(A13,'SIAC-VIGENTES'!$A$2:$N$153,14,0)</f>
        <v>53644.04</v>
      </c>
      <c r="I13" s="3" t="e">
        <f t="shared" si="0"/>
        <v>#REF!</v>
      </c>
    </row>
    <row r="14" spans="1:9" x14ac:dyDescent="0.25">
      <c r="A14" s="1" t="s">
        <v>40</v>
      </c>
      <c r="B14" s="1" t="s">
        <v>1092</v>
      </c>
      <c r="C14" s="1" t="s">
        <v>41</v>
      </c>
      <c r="D14" s="1" t="e">
        <f>VLOOKUP(A14,#REF!,9,0)</f>
        <v>#REF!</v>
      </c>
      <c r="E14" s="2">
        <v>42604</v>
      </c>
      <c r="F14" s="2">
        <v>44430</v>
      </c>
      <c r="G14" s="3" t="e">
        <f>VLOOKUP(A14,#REF!,6,0)</f>
        <v>#REF!</v>
      </c>
      <c r="H14" s="3">
        <f>VLOOKUP(A14,'SIAC-VIGENTES'!$A$2:$N$153,14,0)</f>
        <v>385013.73</v>
      </c>
      <c r="I14" s="3" t="e">
        <f t="shared" si="0"/>
        <v>#REF!</v>
      </c>
    </row>
    <row r="15" spans="1:9" x14ac:dyDescent="0.25">
      <c r="A15" s="1" t="s">
        <v>42</v>
      </c>
      <c r="B15" s="1" t="s">
        <v>312</v>
      </c>
      <c r="C15" s="1" t="s">
        <v>43</v>
      </c>
      <c r="D15" s="1" t="e">
        <f>VLOOKUP(A15,#REF!,9,0)</f>
        <v>#REF!</v>
      </c>
      <c r="E15" s="2">
        <v>43706</v>
      </c>
      <c r="F15" s="2">
        <v>44437</v>
      </c>
      <c r="G15" s="3" t="e">
        <f>VLOOKUP(A15,#REF!,6,0)</f>
        <v>#REF!</v>
      </c>
      <c r="H15" s="3">
        <f>VLOOKUP(A15,'SIAC-VIGENTES'!$A$2:$N$153,14,0)</f>
        <v>67400</v>
      </c>
      <c r="I15" s="3" t="e">
        <f t="shared" si="0"/>
        <v>#REF!</v>
      </c>
    </row>
    <row r="16" spans="1:9" x14ac:dyDescent="0.25">
      <c r="A16" s="1" t="s">
        <v>44</v>
      </c>
      <c r="B16" s="1" t="s">
        <v>689</v>
      </c>
      <c r="C16" s="1" t="s">
        <v>45</v>
      </c>
      <c r="D16" s="1" t="e">
        <f>VLOOKUP(A16,#REF!,9,0)</f>
        <v>#REF!</v>
      </c>
      <c r="E16" s="2">
        <v>44078</v>
      </c>
      <c r="F16" s="2">
        <v>44443</v>
      </c>
      <c r="G16" s="3" t="e">
        <f>VLOOKUP(A16,#REF!,6,0)</f>
        <v>#REF!</v>
      </c>
      <c r="H16" s="3">
        <f>VLOOKUP(A16,'SIAC-VIGENTES'!$A$2:$N$153,14,0)</f>
        <v>35500</v>
      </c>
      <c r="I16" s="3" t="e">
        <f t="shared" si="0"/>
        <v>#REF!</v>
      </c>
    </row>
    <row r="17" spans="1:9" x14ac:dyDescent="0.25">
      <c r="A17" s="1" t="s">
        <v>46</v>
      </c>
      <c r="B17" s="1" t="s">
        <v>555</v>
      </c>
      <c r="C17" s="1" t="s">
        <v>47</v>
      </c>
      <c r="D17" s="1" t="e">
        <f>VLOOKUP(A17,#REF!,9,0)</f>
        <v>#REF!</v>
      </c>
      <c r="E17" s="2">
        <v>43346</v>
      </c>
      <c r="F17" s="2">
        <v>44442</v>
      </c>
      <c r="G17" s="3" t="e">
        <f>VLOOKUP(A17,#REF!,6,0)</f>
        <v>#REF!</v>
      </c>
      <c r="H17" s="3">
        <f>VLOOKUP(A17,'SIAC-VIGENTES'!$A$2:$N$153,14,0)</f>
        <v>557621.69999999995</v>
      </c>
      <c r="I17" s="3" t="e">
        <f t="shared" si="0"/>
        <v>#REF!</v>
      </c>
    </row>
    <row r="18" spans="1:9" x14ac:dyDescent="0.25">
      <c r="A18" s="1" t="s">
        <v>48</v>
      </c>
      <c r="B18" s="1" t="s">
        <v>685</v>
      </c>
      <c r="C18" s="1" t="s">
        <v>49</v>
      </c>
      <c r="D18" s="1" t="e">
        <f>VLOOKUP(A18,#REF!,9,0)</f>
        <v>#REF!</v>
      </c>
      <c r="E18" s="2">
        <v>43346</v>
      </c>
      <c r="F18" s="2">
        <v>44442</v>
      </c>
      <c r="G18" s="3" t="e">
        <f>VLOOKUP(A18,#REF!,6,0)</f>
        <v>#REF!</v>
      </c>
      <c r="H18" s="3">
        <f>VLOOKUP(A18,'SIAC-VIGENTES'!$A$2:$N$153,14,0)</f>
        <v>5249992.8899999997</v>
      </c>
      <c r="I18" s="3" t="e">
        <f t="shared" si="0"/>
        <v>#REF!</v>
      </c>
    </row>
    <row r="19" spans="1:9" x14ac:dyDescent="0.25">
      <c r="A19" s="1" t="s">
        <v>50</v>
      </c>
      <c r="B19" s="1" t="s">
        <v>880</v>
      </c>
      <c r="C19" s="1" t="s">
        <v>52</v>
      </c>
      <c r="D19" s="1" t="e">
        <f>VLOOKUP(A19,#REF!,9,0)</f>
        <v>#REF!</v>
      </c>
      <c r="E19" s="2">
        <v>44084</v>
      </c>
      <c r="F19" s="2">
        <v>44450</v>
      </c>
      <c r="G19" s="3" t="e">
        <f>VLOOKUP(A19,#REF!,6,0)</f>
        <v>#REF!</v>
      </c>
      <c r="H19" s="3">
        <f>VLOOKUP(A19,'SIAC-VIGENTES'!$A$2:$N$153,14,0)</f>
        <v>401000</v>
      </c>
      <c r="I19" s="3" t="e">
        <f t="shared" si="0"/>
        <v>#REF!</v>
      </c>
    </row>
    <row r="20" spans="1:9" x14ac:dyDescent="0.25">
      <c r="A20" s="1" t="s">
        <v>53</v>
      </c>
      <c r="B20" s="1" t="s">
        <v>1053</v>
      </c>
      <c r="C20" s="1" t="s">
        <v>54</v>
      </c>
      <c r="D20" s="1" t="e">
        <f>VLOOKUP(A20,#REF!,9,0)</f>
        <v>#REF!</v>
      </c>
      <c r="E20" s="2">
        <v>43720</v>
      </c>
      <c r="F20" s="2">
        <v>44451</v>
      </c>
      <c r="G20" s="3" t="e">
        <f>VLOOKUP(A20,#REF!,6,0)</f>
        <v>#REF!</v>
      </c>
      <c r="H20" s="3">
        <f>VLOOKUP(A20,'SIAC-VIGENTES'!$A$2:$N$153,14,0)</f>
        <v>289436.61</v>
      </c>
      <c r="I20" s="3" t="e">
        <f t="shared" si="0"/>
        <v>#REF!</v>
      </c>
    </row>
    <row r="21" spans="1:9" ht="15.75" customHeight="1" x14ac:dyDescent="0.25">
      <c r="A21" s="1" t="s">
        <v>55</v>
      </c>
      <c r="B21" s="1" t="s">
        <v>1831</v>
      </c>
      <c r="C21" s="1" t="s">
        <v>56</v>
      </c>
      <c r="D21" s="1" t="e">
        <f>VLOOKUP(A21,#REF!,9,0)</f>
        <v>#REF!</v>
      </c>
      <c r="E21" s="2">
        <v>43721</v>
      </c>
      <c r="F21" s="2">
        <v>44240</v>
      </c>
      <c r="G21" s="3" t="e">
        <f>VLOOKUP(A21,#REF!,6,0)</f>
        <v>#REF!</v>
      </c>
      <c r="H21" s="3">
        <f>VLOOKUP(A21,'SIAC-VIGENTES'!$A$2:$N$153,14,0)</f>
        <v>47132.93</v>
      </c>
      <c r="I21" s="3" t="e">
        <f t="shared" si="0"/>
        <v>#REF!</v>
      </c>
    </row>
    <row r="22" spans="1:9" ht="15.75" customHeight="1" x14ac:dyDescent="0.25">
      <c r="A22" s="1" t="s">
        <v>57</v>
      </c>
      <c r="B22" s="1" t="s">
        <v>624</v>
      </c>
      <c r="C22" s="1" t="s">
        <v>58</v>
      </c>
      <c r="D22" s="1" t="e">
        <f>VLOOKUP(A22,#REF!,9,0)</f>
        <v>#REF!</v>
      </c>
      <c r="E22" s="2">
        <v>42996</v>
      </c>
      <c r="F22" s="2">
        <v>44457</v>
      </c>
      <c r="G22" s="3" t="e">
        <f>VLOOKUP(A22,#REF!,6,0)</f>
        <v>#REF!</v>
      </c>
      <c r="H22" s="3">
        <f>VLOOKUP(A22,'SIAC-VIGENTES'!$A$2:$N$153,14,0)</f>
        <v>120000</v>
      </c>
      <c r="I22" s="3" t="e">
        <f t="shared" si="0"/>
        <v>#REF!</v>
      </c>
    </row>
    <row r="23" spans="1:9" ht="15.75" customHeight="1" x14ac:dyDescent="0.25">
      <c r="A23" s="1" t="s">
        <v>59</v>
      </c>
      <c r="B23" s="1" t="s">
        <v>890</v>
      </c>
      <c r="C23" s="1" t="s">
        <v>60</v>
      </c>
      <c r="D23" s="1" t="e">
        <f>VLOOKUP(A23,#REF!,9,0)</f>
        <v>#REF!</v>
      </c>
      <c r="E23" s="2">
        <v>44094</v>
      </c>
      <c r="F23" s="2">
        <v>44459</v>
      </c>
      <c r="G23" s="3" t="e">
        <f>VLOOKUP(A23,#REF!,6,0)</f>
        <v>#REF!</v>
      </c>
      <c r="H23" s="3">
        <f>VLOOKUP(A23,'SIAC-VIGENTES'!$A$2:$N$153,14,0)</f>
        <v>407299.11</v>
      </c>
      <c r="I23" s="3" t="e">
        <f t="shared" si="0"/>
        <v>#REF!</v>
      </c>
    </row>
    <row r="24" spans="1:9" ht="15.75" customHeight="1" x14ac:dyDescent="0.25">
      <c r="A24" s="1" t="s">
        <v>61</v>
      </c>
      <c r="B24" s="1" t="s">
        <v>560</v>
      </c>
      <c r="C24" s="1" t="s">
        <v>62</v>
      </c>
      <c r="D24" s="1" t="e">
        <f>VLOOKUP(A24,#REF!,9,0)</f>
        <v>#REF!</v>
      </c>
      <c r="E24" s="2">
        <v>44094</v>
      </c>
      <c r="F24" s="2">
        <v>44459</v>
      </c>
      <c r="G24" s="3" t="e">
        <f>VLOOKUP(A24,#REF!,6,0)</f>
        <v>#REF!</v>
      </c>
      <c r="H24" s="3" t="e">
        <f>VLOOKUP(A24,'SIAC-VIGENTES'!$A$2:$N$153,14,0)</f>
        <v>#N/A</v>
      </c>
      <c r="I24" s="3" t="e">
        <f t="shared" si="0"/>
        <v>#N/A</v>
      </c>
    </row>
    <row r="25" spans="1:9" ht="15.75" customHeight="1" x14ac:dyDescent="0.25">
      <c r="A25" s="1" t="s">
        <v>63</v>
      </c>
      <c r="B25" s="1" t="s">
        <v>1832</v>
      </c>
      <c r="C25" s="1" t="s">
        <v>64</v>
      </c>
      <c r="D25" s="1" t="e">
        <f>VLOOKUP(A25,#REF!,9,0)</f>
        <v>#REF!</v>
      </c>
      <c r="E25" s="2">
        <v>44120</v>
      </c>
      <c r="F25" s="2">
        <v>44485</v>
      </c>
      <c r="G25" s="3" t="e">
        <f>VLOOKUP(A25,#REF!,6,0)</f>
        <v>#REF!</v>
      </c>
      <c r="H25" s="3">
        <f>VLOOKUP(A25,'SIAC-VIGENTES'!$A$2:$N$153,14,0)</f>
        <v>4950</v>
      </c>
      <c r="I25" s="3" t="e">
        <f t="shared" si="0"/>
        <v>#REF!</v>
      </c>
    </row>
    <row r="26" spans="1:9" ht="15.75" customHeight="1" x14ac:dyDescent="0.25">
      <c r="A26" s="1" t="s">
        <v>65</v>
      </c>
      <c r="B26" s="1" t="s">
        <v>426</v>
      </c>
      <c r="C26" s="1" t="s">
        <v>67</v>
      </c>
      <c r="D26" s="1" t="e">
        <f>VLOOKUP(A26,#REF!,9,0)</f>
        <v>#REF!</v>
      </c>
      <c r="E26" s="2">
        <v>44127</v>
      </c>
      <c r="F26" s="2">
        <v>44492</v>
      </c>
      <c r="G26" s="3" t="e">
        <f>VLOOKUP(A26,#REF!,6,0)</f>
        <v>#REF!</v>
      </c>
      <c r="H26" s="3">
        <f>VLOOKUP(A26,'SIAC-VIGENTES'!$A$2:$N$153,14,0)</f>
        <v>12538.8</v>
      </c>
      <c r="I26" s="3" t="e">
        <f t="shared" si="0"/>
        <v>#REF!</v>
      </c>
    </row>
    <row r="27" spans="1:9" ht="15.75" customHeight="1" x14ac:dyDescent="0.25">
      <c r="A27" s="1" t="s">
        <v>68</v>
      </c>
      <c r="B27" s="1" t="s">
        <v>1831</v>
      </c>
      <c r="C27" s="1" t="s">
        <v>69</v>
      </c>
      <c r="D27" s="1" t="e">
        <f>VLOOKUP(A27,#REF!,9,0)</f>
        <v>#REF!</v>
      </c>
      <c r="E27" s="2">
        <v>43738</v>
      </c>
      <c r="F27" s="2">
        <v>44469</v>
      </c>
      <c r="G27" s="3" t="e">
        <f>VLOOKUP(A27,#REF!,6,0)</f>
        <v>#REF!</v>
      </c>
      <c r="H27" s="3">
        <f>VLOOKUP(A27,'SIAC-VIGENTES'!$A$2:$N$153,14,0)</f>
        <v>52762.68</v>
      </c>
      <c r="I27" s="3" t="e">
        <f t="shared" si="0"/>
        <v>#REF!</v>
      </c>
    </row>
    <row r="28" spans="1:9" ht="15.75" customHeight="1" x14ac:dyDescent="0.25">
      <c r="A28" s="1" t="s">
        <v>70</v>
      </c>
      <c r="B28" s="1" t="s">
        <v>1833</v>
      </c>
      <c r="C28" s="1" t="s">
        <v>71</v>
      </c>
      <c r="D28" s="1" t="e">
        <f>VLOOKUP(A28,#REF!,9,0)</f>
        <v>#REF!</v>
      </c>
      <c r="E28" s="2">
        <v>44134</v>
      </c>
      <c r="F28" s="2">
        <v>45229</v>
      </c>
      <c r="G28" s="3" t="e">
        <f>VLOOKUP(A28,#REF!,6,0)</f>
        <v>#REF!</v>
      </c>
      <c r="H28" s="3">
        <f>VLOOKUP(A28,'SIAC-VIGENTES'!$A$2:$N$153,14,0)</f>
        <v>52650</v>
      </c>
      <c r="I28" s="3" t="e">
        <f t="shared" si="0"/>
        <v>#REF!</v>
      </c>
    </row>
    <row r="29" spans="1:9" ht="15.75" customHeight="1" x14ac:dyDescent="0.25">
      <c r="A29" s="1" t="s">
        <v>72</v>
      </c>
      <c r="B29" s="1" t="s">
        <v>1834</v>
      </c>
      <c r="C29" s="1" t="s">
        <v>73</v>
      </c>
      <c r="D29" s="1" t="e">
        <f>VLOOKUP(A29,#REF!,9,0)</f>
        <v>#REF!</v>
      </c>
      <c r="E29" s="2">
        <v>44134</v>
      </c>
      <c r="F29" s="2">
        <v>45229</v>
      </c>
      <c r="G29" s="3" t="e">
        <f>VLOOKUP(A29,#REF!,6,0)</f>
        <v>#REF!</v>
      </c>
      <c r="H29" s="3">
        <f>VLOOKUP(A29,'SIAC-VIGENTES'!$A$2:$N$153,14,0)</f>
        <v>8550</v>
      </c>
      <c r="I29" s="3" t="e">
        <f t="shared" si="0"/>
        <v>#REF!</v>
      </c>
    </row>
    <row r="30" spans="1:9" ht="15.75" customHeight="1" x14ac:dyDescent="0.25">
      <c r="A30" s="1" t="s">
        <v>74</v>
      </c>
      <c r="B30" s="1" t="s">
        <v>1835</v>
      </c>
      <c r="C30" s="1" t="s">
        <v>75</v>
      </c>
      <c r="D30" s="1" t="e">
        <f>VLOOKUP(A30,#REF!,9,0)</f>
        <v>#REF!</v>
      </c>
      <c r="E30" s="2">
        <v>44136</v>
      </c>
      <c r="F30" s="2">
        <v>44501</v>
      </c>
      <c r="G30" s="3" t="e">
        <f>VLOOKUP(A30,#REF!,6,0)</f>
        <v>#REF!</v>
      </c>
      <c r="H30" s="3" t="e">
        <f>VLOOKUP(A30,'SIAC-VIGENTES'!$A$2:$N$153,14,0)</f>
        <v>#N/A</v>
      </c>
      <c r="I30" s="3" t="e">
        <f t="shared" si="0"/>
        <v>#N/A</v>
      </c>
    </row>
    <row r="31" spans="1:9" ht="15.75" customHeight="1" x14ac:dyDescent="0.25">
      <c r="A31" s="1" t="s">
        <v>76</v>
      </c>
      <c r="B31" s="1" t="s">
        <v>1836</v>
      </c>
      <c r="C31" s="1" t="s">
        <v>77</v>
      </c>
      <c r="D31" s="1" t="e">
        <f>VLOOKUP(A31,#REF!,9,0)</f>
        <v>#REF!</v>
      </c>
      <c r="E31" s="2">
        <v>43986</v>
      </c>
      <c r="F31" s="2">
        <v>44351</v>
      </c>
      <c r="G31" s="3" t="e">
        <f>VLOOKUP(A31,#REF!,6,0)</f>
        <v>#REF!</v>
      </c>
      <c r="H31" s="3">
        <f>VLOOKUP(A31,'SIAC-VIGENTES'!$A$2:$N$153,14,0)</f>
        <v>373590</v>
      </c>
      <c r="I31" s="3" t="e">
        <f t="shared" si="0"/>
        <v>#REF!</v>
      </c>
    </row>
    <row r="32" spans="1:9" ht="15.75" customHeight="1" x14ac:dyDescent="0.25">
      <c r="A32" s="1" t="s">
        <v>78</v>
      </c>
      <c r="B32" s="1" t="s">
        <v>1837</v>
      </c>
      <c r="C32" s="1" t="s">
        <v>79</v>
      </c>
      <c r="D32" s="1" t="e">
        <f>VLOOKUP(A32,#REF!,9,0)</f>
        <v>#REF!</v>
      </c>
      <c r="E32" s="2">
        <v>43013</v>
      </c>
      <c r="F32" s="2">
        <v>44474</v>
      </c>
      <c r="G32" s="3" t="e">
        <f>VLOOKUP(A32,#REF!,6,0)</f>
        <v>#REF!</v>
      </c>
      <c r="H32" s="3">
        <f>VLOOKUP(A32,'SIAC-VIGENTES'!$A$2:$N$153,14,0)</f>
        <v>76345.36</v>
      </c>
      <c r="I32" s="3" t="e">
        <f t="shared" si="0"/>
        <v>#REF!</v>
      </c>
    </row>
    <row r="33" spans="1:9" ht="15.75" customHeight="1" x14ac:dyDescent="0.25">
      <c r="A33" s="1" t="s">
        <v>80</v>
      </c>
      <c r="B33" s="1" t="s">
        <v>499</v>
      </c>
      <c r="C33" s="1" t="s">
        <v>82</v>
      </c>
      <c r="D33" s="1" t="e">
        <f>VLOOKUP(A33,#REF!,9,0)</f>
        <v>#REF!</v>
      </c>
      <c r="E33" s="2">
        <v>42285</v>
      </c>
      <c r="F33" s="2">
        <v>45938</v>
      </c>
      <c r="G33" s="3" t="e">
        <f>VLOOKUP(A33,#REF!,6,0)</f>
        <v>#REF!</v>
      </c>
      <c r="H33" s="3">
        <f>VLOOKUP(A33,'SIAC-VIGENTES'!$A$2:$N$153,14,0)</f>
        <v>69413.399999999994</v>
      </c>
      <c r="I33" s="3" t="e">
        <f t="shared" si="0"/>
        <v>#REF!</v>
      </c>
    </row>
    <row r="34" spans="1:9" ht="15.75" customHeight="1" x14ac:dyDescent="0.25">
      <c r="A34" s="1" t="s">
        <v>83</v>
      </c>
      <c r="B34" s="1" t="s">
        <v>1197</v>
      </c>
      <c r="C34" s="1" t="s">
        <v>84</v>
      </c>
      <c r="D34" s="1" t="e">
        <f>VLOOKUP(A34,#REF!,9,0)</f>
        <v>#REF!</v>
      </c>
      <c r="E34" s="2">
        <v>43763</v>
      </c>
      <c r="F34" s="2">
        <v>44494</v>
      </c>
      <c r="G34" s="3" t="e">
        <f>VLOOKUP(A34,#REF!,6,0)</f>
        <v>#REF!</v>
      </c>
      <c r="H34" s="3">
        <f>VLOOKUP(A34,'SIAC-VIGENTES'!$A$2:$N$153,14,0)</f>
        <v>300000</v>
      </c>
      <c r="I34" s="3" t="e">
        <f t="shared" si="0"/>
        <v>#REF!</v>
      </c>
    </row>
    <row r="35" spans="1:9" ht="15.75" customHeight="1" x14ac:dyDescent="0.25">
      <c r="A35" s="1" t="s">
        <v>85</v>
      </c>
      <c r="B35" s="1" t="s">
        <v>1092</v>
      </c>
      <c r="C35" s="1" t="s">
        <v>86</v>
      </c>
      <c r="D35" s="1" t="e">
        <f>VLOOKUP(A35,#REF!,9,0)</f>
        <v>#REF!</v>
      </c>
      <c r="E35" s="2">
        <v>44136</v>
      </c>
      <c r="F35" s="2">
        <v>44501</v>
      </c>
      <c r="G35" s="3" t="e">
        <f>VLOOKUP(A35,#REF!,6,0)</f>
        <v>#REF!</v>
      </c>
      <c r="H35" s="3" t="e">
        <f>VLOOKUP(A35,'SIAC-VIGENTES'!$A$2:$N$153,14,0)</f>
        <v>#N/A</v>
      </c>
      <c r="I35" s="3" t="e">
        <f t="shared" ref="I35:I66" si="1">H35-G35</f>
        <v>#N/A</v>
      </c>
    </row>
    <row r="36" spans="1:9" ht="15.75" customHeight="1" x14ac:dyDescent="0.25">
      <c r="A36" s="1" t="s">
        <v>87</v>
      </c>
      <c r="B36" s="1" t="s">
        <v>593</v>
      </c>
      <c r="C36" s="1" t="s">
        <v>88</v>
      </c>
      <c r="D36" s="1" t="e">
        <f>VLOOKUP(A36,#REF!,9,0)</f>
        <v>#REF!</v>
      </c>
      <c r="E36" s="2">
        <v>44137</v>
      </c>
      <c r="F36" s="2">
        <v>44502</v>
      </c>
      <c r="G36" s="3" t="e">
        <f>VLOOKUP(A36,#REF!,6,0)</f>
        <v>#REF!</v>
      </c>
      <c r="H36" s="3" t="e">
        <f>VLOOKUP(A36,'SIAC-VIGENTES'!$A$2:$N$153,14,0)</f>
        <v>#N/A</v>
      </c>
      <c r="I36" s="3" t="e">
        <f t="shared" si="1"/>
        <v>#N/A</v>
      </c>
    </row>
    <row r="37" spans="1:9" ht="15.75" customHeight="1" x14ac:dyDescent="0.25">
      <c r="A37" s="1" t="s">
        <v>89</v>
      </c>
      <c r="B37" s="1" t="s">
        <v>1838</v>
      </c>
      <c r="C37" s="1" t="s">
        <v>90</v>
      </c>
      <c r="D37" s="1" t="e">
        <f>VLOOKUP(A37,#REF!,9,0)</f>
        <v>#REF!</v>
      </c>
      <c r="E37" s="2">
        <v>43409</v>
      </c>
      <c r="F37" s="2">
        <v>44505</v>
      </c>
      <c r="G37" s="3" t="e">
        <f>VLOOKUP(A37,#REF!,6,0)</f>
        <v>#REF!</v>
      </c>
      <c r="H37" s="3">
        <f>VLOOKUP(A37,'SIAC-VIGENTES'!$A$2:$N$153,14,0)</f>
        <v>668857.5</v>
      </c>
      <c r="I37" s="3" t="e">
        <f t="shared" si="1"/>
        <v>#REF!</v>
      </c>
    </row>
    <row r="38" spans="1:9" ht="15.75" customHeight="1" x14ac:dyDescent="0.25">
      <c r="A38" s="1" t="s">
        <v>91</v>
      </c>
      <c r="B38" s="1" t="s">
        <v>1839</v>
      </c>
      <c r="C38" s="1" t="s">
        <v>93</v>
      </c>
      <c r="D38" s="1" t="e">
        <f>VLOOKUP(A38,#REF!,9,0)</f>
        <v>#REF!</v>
      </c>
      <c r="E38" s="2">
        <v>44143</v>
      </c>
      <c r="F38" s="2">
        <v>44508</v>
      </c>
      <c r="G38" s="3" t="e">
        <f>VLOOKUP(A38,#REF!,6,0)</f>
        <v>#REF!</v>
      </c>
      <c r="H38" s="3">
        <f>VLOOKUP(A38,'SIAC-VIGENTES'!$A$2:$N$153,14,0)</f>
        <v>15399.6</v>
      </c>
      <c r="I38" s="3" t="e">
        <f t="shared" si="1"/>
        <v>#REF!</v>
      </c>
    </row>
    <row r="39" spans="1:9" ht="15.75" customHeight="1" x14ac:dyDescent="0.25">
      <c r="A39" s="1" t="s">
        <v>94</v>
      </c>
      <c r="B39" s="1" t="s">
        <v>1840</v>
      </c>
      <c r="C39" s="1" t="s">
        <v>95</v>
      </c>
      <c r="D39" s="1" t="e">
        <f>VLOOKUP(A39,#REF!,9,0)</f>
        <v>#REF!</v>
      </c>
      <c r="E39" s="2">
        <v>43780</v>
      </c>
      <c r="F39" s="2">
        <v>44146</v>
      </c>
      <c r="G39" s="3" t="e">
        <f>VLOOKUP(A39,#REF!,6,0)</f>
        <v>#REF!</v>
      </c>
      <c r="H39" s="3" t="e">
        <f>VLOOKUP(A39,'SIAC-VIGENTES'!$A$2:$N$153,14,0)</f>
        <v>#N/A</v>
      </c>
      <c r="I39" s="3" t="e">
        <f t="shared" si="1"/>
        <v>#N/A</v>
      </c>
    </row>
    <row r="40" spans="1:9" ht="15.75" customHeight="1" x14ac:dyDescent="0.25">
      <c r="A40" s="1" t="s">
        <v>96</v>
      </c>
      <c r="B40" s="1" t="s">
        <v>1841</v>
      </c>
      <c r="C40" s="1" t="s">
        <v>97</v>
      </c>
      <c r="D40" s="1" t="e">
        <f>VLOOKUP(A40,#REF!,9,0)</f>
        <v>#REF!</v>
      </c>
      <c r="E40" s="2">
        <v>42869</v>
      </c>
      <c r="F40" s="2">
        <v>44514</v>
      </c>
      <c r="G40" s="3" t="e">
        <f>VLOOKUP(A40,#REF!,6,0)</f>
        <v>#REF!</v>
      </c>
      <c r="H40" s="3">
        <f>VLOOKUP(A40,'SIAC-VIGENTES'!$A$2:$N$153,14,0)</f>
        <v>711971.1</v>
      </c>
      <c r="I40" s="3" t="e">
        <f t="shared" si="1"/>
        <v>#REF!</v>
      </c>
    </row>
    <row r="41" spans="1:9" ht="15.75" customHeight="1" x14ac:dyDescent="0.25">
      <c r="A41" s="1" t="s">
        <v>98</v>
      </c>
      <c r="B41" s="1" t="s">
        <v>1842</v>
      </c>
      <c r="C41" s="1" t="s">
        <v>99</v>
      </c>
      <c r="D41" s="1" t="e">
        <f>VLOOKUP(A41,#REF!,9,0)</f>
        <v>#REF!</v>
      </c>
      <c r="E41" s="2">
        <v>43787</v>
      </c>
      <c r="F41" s="2">
        <v>44518</v>
      </c>
      <c r="G41" s="3" t="e">
        <f>VLOOKUP(A41,#REF!,6,0)</f>
        <v>#REF!</v>
      </c>
      <c r="H41" s="3">
        <f>VLOOKUP(A41,'SIAC-VIGENTES'!$A$2:$N$153,14,0)</f>
        <v>555423.84</v>
      </c>
      <c r="I41" s="3" t="e">
        <f t="shared" si="1"/>
        <v>#REF!</v>
      </c>
    </row>
    <row r="42" spans="1:9" ht="15.75" customHeight="1" x14ac:dyDescent="0.25">
      <c r="A42" s="1" t="s">
        <v>100</v>
      </c>
      <c r="B42" s="1" t="s">
        <v>1843</v>
      </c>
      <c r="C42" s="1" t="s">
        <v>101</v>
      </c>
      <c r="D42" s="1" t="e">
        <f>VLOOKUP(A42,#REF!,9,0)</f>
        <v>#REF!</v>
      </c>
      <c r="E42" s="2">
        <v>43789</v>
      </c>
      <c r="F42" s="2">
        <v>44155</v>
      </c>
      <c r="G42" s="3" t="e">
        <f>VLOOKUP(A42,#REF!,6,0)</f>
        <v>#REF!</v>
      </c>
      <c r="H42" s="3">
        <f>VLOOKUP(A42,'SIAC-VIGENTES'!$A$2:$N$153,14,0)</f>
        <v>289319.19</v>
      </c>
      <c r="I42" s="3" t="e">
        <f t="shared" si="1"/>
        <v>#REF!</v>
      </c>
    </row>
    <row r="43" spans="1:9" ht="15.75" customHeight="1" x14ac:dyDescent="0.25">
      <c r="A43" s="1" t="s">
        <v>102</v>
      </c>
      <c r="B43" s="1" t="s">
        <v>1844</v>
      </c>
      <c r="C43" s="1" t="s">
        <v>103</v>
      </c>
      <c r="D43" s="1" t="e">
        <f>VLOOKUP(A43,#REF!,9,0)</f>
        <v>#REF!</v>
      </c>
      <c r="E43" s="2">
        <v>43789</v>
      </c>
      <c r="F43" s="2">
        <v>44155</v>
      </c>
      <c r="G43" s="3" t="e">
        <f>VLOOKUP(A43,#REF!,6,0)</f>
        <v>#REF!</v>
      </c>
      <c r="H43" s="3">
        <f>VLOOKUP(A43,'SIAC-VIGENTES'!$A$2:$N$153,14,0)</f>
        <v>33800</v>
      </c>
      <c r="I43" s="3" t="e">
        <f t="shared" si="1"/>
        <v>#REF!</v>
      </c>
    </row>
    <row r="44" spans="1:9" ht="15.75" customHeight="1" x14ac:dyDescent="0.25">
      <c r="A44" s="1" t="s">
        <v>104</v>
      </c>
      <c r="B44" s="1" t="s">
        <v>790</v>
      </c>
      <c r="C44" s="1" t="s">
        <v>105</v>
      </c>
      <c r="D44" s="1" t="e">
        <f>VLOOKUP(A44,#REF!,9,0)</f>
        <v>#REF!</v>
      </c>
      <c r="E44" s="2">
        <v>43790</v>
      </c>
      <c r="F44" s="2">
        <v>44156</v>
      </c>
      <c r="G44" s="3" t="e">
        <f>VLOOKUP(A44,#REF!,6,0)</f>
        <v>#REF!</v>
      </c>
      <c r="H44" s="3">
        <f>VLOOKUP(A44,'SIAC-VIGENTES'!$A$2:$N$153,14,0)</f>
        <v>553461.12</v>
      </c>
      <c r="I44" s="3" t="e">
        <f t="shared" si="1"/>
        <v>#REF!</v>
      </c>
    </row>
    <row r="45" spans="1:9" ht="15.75" customHeight="1" x14ac:dyDescent="0.25">
      <c r="A45" s="1" t="s">
        <v>106</v>
      </c>
      <c r="B45" s="1" t="s">
        <v>820</v>
      </c>
      <c r="C45" s="1" t="s">
        <v>107</v>
      </c>
      <c r="D45" s="1" t="e">
        <f>VLOOKUP(A45,#REF!,9,0)</f>
        <v>#REF!</v>
      </c>
      <c r="E45" s="2">
        <v>43801</v>
      </c>
      <c r="F45" s="2">
        <v>44167</v>
      </c>
      <c r="G45" s="3" t="e">
        <f>VLOOKUP(A45,#REF!,6,0)</f>
        <v>#REF!</v>
      </c>
      <c r="H45" s="3">
        <f>VLOOKUP(A45,'SIAC-VIGENTES'!$A$2:$N$153,14,0)</f>
        <v>2998</v>
      </c>
      <c r="I45" s="3" t="e">
        <f t="shared" si="1"/>
        <v>#REF!</v>
      </c>
    </row>
    <row r="46" spans="1:9" ht="15.75" customHeight="1" x14ac:dyDescent="0.25">
      <c r="A46" s="1" t="s">
        <v>108</v>
      </c>
      <c r="B46" s="1" t="s">
        <v>1838</v>
      </c>
      <c r="C46" s="1" t="s">
        <v>109</v>
      </c>
      <c r="D46" s="1" t="e">
        <f>VLOOKUP(A46,#REF!,9,0)</f>
        <v>#REF!</v>
      </c>
      <c r="E46" s="2">
        <v>43437</v>
      </c>
      <c r="F46" s="2">
        <v>44533</v>
      </c>
      <c r="G46" s="3" t="e">
        <f>VLOOKUP(A46,#REF!,6,0)</f>
        <v>#REF!</v>
      </c>
      <c r="H46" s="3">
        <f>VLOOKUP(A46,'SIAC-VIGENTES'!$A$2:$N$153,14,0)</f>
        <v>2892564.18</v>
      </c>
      <c r="I46" s="3" t="e">
        <f t="shared" si="1"/>
        <v>#REF!</v>
      </c>
    </row>
    <row r="47" spans="1:9" ht="15.75" customHeight="1" x14ac:dyDescent="0.25">
      <c r="A47" s="1" t="s">
        <v>110</v>
      </c>
      <c r="B47" s="1" t="s">
        <v>370</v>
      </c>
      <c r="C47" s="1" t="s">
        <v>111</v>
      </c>
      <c r="D47" s="1" t="e">
        <f>VLOOKUP(A47,#REF!,9,0)</f>
        <v>#REF!</v>
      </c>
      <c r="E47" s="2">
        <v>42342</v>
      </c>
      <c r="F47" s="2">
        <v>44169</v>
      </c>
      <c r="G47" s="3" t="e">
        <f>VLOOKUP(A47,#REF!,6,0)</f>
        <v>#REF!</v>
      </c>
      <c r="H47" s="3">
        <f>VLOOKUP(A47,'SIAC-VIGENTES'!$A$2:$N$153,14,0)</f>
        <v>1474394.75</v>
      </c>
      <c r="I47" s="3" t="e">
        <f t="shared" si="1"/>
        <v>#REF!</v>
      </c>
    </row>
    <row r="48" spans="1:9" ht="15.75" customHeight="1" x14ac:dyDescent="0.25">
      <c r="A48" s="1" t="s">
        <v>112</v>
      </c>
      <c r="B48" s="1" t="s">
        <v>752</v>
      </c>
      <c r="C48" s="1" t="s">
        <v>113</v>
      </c>
      <c r="D48" s="1" t="e">
        <f>VLOOKUP(A48,#REF!,9,0)</f>
        <v>#REF!</v>
      </c>
      <c r="E48" s="2">
        <v>43809</v>
      </c>
      <c r="F48" s="2">
        <v>44540</v>
      </c>
      <c r="G48" s="3" t="e">
        <f>VLOOKUP(A48,#REF!,6,0)</f>
        <v>#REF!</v>
      </c>
      <c r="H48" s="3">
        <f>VLOOKUP(A48,'SIAC-VIGENTES'!$A$2:$N$153,14,0)</f>
        <v>37631.47</v>
      </c>
      <c r="I48" s="3" t="e">
        <f t="shared" si="1"/>
        <v>#REF!</v>
      </c>
    </row>
    <row r="49" spans="1:9" ht="15.75" customHeight="1" x14ac:dyDescent="0.25">
      <c r="A49" s="1" t="s">
        <v>114</v>
      </c>
      <c r="B49" s="1" t="s">
        <v>828</v>
      </c>
      <c r="C49" s="1" t="s">
        <v>115</v>
      </c>
      <c r="D49" s="1" t="e">
        <f>VLOOKUP(A49,#REF!,9,0)</f>
        <v>#REF!</v>
      </c>
      <c r="E49" s="2">
        <v>43816</v>
      </c>
      <c r="F49" s="2">
        <v>44182</v>
      </c>
      <c r="G49" s="3" t="e">
        <f>VLOOKUP(A49,#REF!,6,0)</f>
        <v>#REF!</v>
      </c>
      <c r="H49" s="3">
        <f>VLOOKUP(A49,'SIAC-VIGENTES'!$A$2:$N$153,14,0)</f>
        <v>16338.4</v>
      </c>
      <c r="I49" s="3" t="e">
        <f t="shared" si="1"/>
        <v>#REF!</v>
      </c>
    </row>
    <row r="50" spans="1:9" ht="15.75" customHeight="1" x14ac:dyDescent="0.25">
      <c r="A50" s="1" t="s">
        <v>116</v>
      </c>
      <c r="B50" s="1" t="s">
        <v>466</v>
      </c>
      <c r="C50" s="1" t="s">
        <v>118</v>
      </c>
      <c r="D50" s="1" t="e">
        <f>VLOOKUP(A50,#REF!,9,0)</f>
        <v>#REF!</v>
      </c>
      <c r="E50" s="2">
        <v>42359</v>
      </c>
      <c r="F50" s="2">
        <v>44186</v>
      </c>
      <c r="G50" s="3" t="e">
        <f>VLOOKUP(A50,#REF!,6,0)</f>
        <v>#REF!</v>
      </c>
      <c r="H50" s="3">
        <f>VLOOKUP(A50,'SIAC-VIGENTES'!$A$2:$N$153,14,0)</f>
        <v>71467.47</v>
      </c>
      <c r="I50" s="3" t="e">
        <f t="shared" si="1"/>
        <v>#REF!</v>
      </c>
    </row>
    <row r="51" spans="1:9" ht="15.75" customHeight="1" x14ac:dyDescent="0.25">
      <c r="A51" s="1" t="s">
        <v>119</v>
      </c>
      <c r="B51" s="1" t="s">
        <v>1845</v>
      </c>
      <c r="C51" s="1" t="s">
        <v>120</v>
      </c>
      <c r="D51" s="1" t="e">
        <f>VLOOKUP(A51,#REF!,9,0)</f>
        <v>#REF!</v>
      </c>
      <c r="E51" s="2">
        <v>43456</v>
      </c>
      <c r="F51" s="2">
        <v>44552</v>
      </c>
      <c r="G51" s="3" t="e">
        <f>VLOOKUP(A51,#REF!,6,0)</f>
        <v>#REF!</v>
      </c>
      <c r="H51" s="3">
        <f>VLOOKUP(A51,'SIAC-VIGENTES'!$A$2:$N$153,14,0)</f>
        <v>19005.68</v>
      </c>
      <c r="I51" s="3" t="e">
        <f t="shared" si="1"/>
        <v>#REF!</v>
      </c>
    </row>
    <row r="52" spans="1:9" ht="15.75" customHeight="1" x14ac:dyDescent="0.25">
      <c r="A52" s="1" t="s">
        <v>121</v>
      </c>
      <c r="B52" s="1" t="s">
        <v>689</v>
      </c>
      <c r="C52" s="1" t="s">
        <v>122</v>
      </c>
      <c r="D52" s="1" t="e">
        <f>VLOOKUP(A52,#REF!,9,0)</f>
        <v>#REF!</v>
      </c>
      <c r="E52" s="2">
        <v>43460</v>
      </c>
      <c r="F52" s="2">
        <v>44556</v>
      </c>
      <c r="G52" s="3" t="e">
        <f>VLOOKUP(A52,#REF!,6,0)</f>
        <v>#REF!</v>
      </c>
      <c r="H52" s="3">
        <f>VLOOKUP(A52,'SIAC-VIGENTES'!$A$2:$N$153,14,0)</f>
        <v>149163.88</v>
      </c>
      <c r="I52" s="3" t="e">
        <f t="shared" si="1"/>
        <v>#REF!</v>
      </c>
    </row>
    <row r="53" spans="1:9" ht="15.75" customHeight="1" x14ac:dyDescent="0.25">
      <c r="A53" s="1" t="s">
        <v>123</v>
      </c>
      <c r="B53" s="1" t="s">
        <v>1846</v>
      </c>
      <c r="C53" s="1" t="s">
        <v>124</v>
      </c>
      <c r="D53" s="1" t="e">
        <f>VLOOKUP(A53,#REF!,9,0)</f>
        <v>#REF!</v>
      </c>
      <c r="E53" s="2">
        <v>43468</v>
      </c>
      <c r="F53" s="2">
        <v>44199</v>
      </c>
      <c r="G53" s="3" t="e">
        <f>VLOOKUP(A53,#REF!,6,0)</f>
        <v>#REF!</v>
      </c>
      <c r="H53" s="3">
        <f>VLOOKUP(A53,'SIAC-VIGENTES'!$A$2:$N$153,14,0)</f>
        <v>5580</v>
      </c>
      <c r="I53" s="3" t="e">
        <f t="shared" si="1"/>
        <v>#REF!</v>
      </c>
    </row>
    <row r="54" spans="1:9" ht="15.75" customHeight="1" x14ac:dyDescent="0.25">
      <c r="A54" s="1" t="s">
        <v>125</v>
      </c>
      <c r="B54" s="1" t="s">
        <v>1847</v>
      </c>
      <c r="C54" s="1" t="s">
        <v>126</v>
      </c>
      <c r="D54" s="1" t="e">
        <f>VLOOKUP(A54,#REF!,9,0)</f>
        <v>#REF!</v>
      </c>
      <c r="E54" s="2">
        <v>43836</v>
      </c>
      <c r="F54" s="2">
        <v>44202</v>
      </c>
      <c r="G54" s="3" t="e">
        <f>VLOOKUP(A54,#REF!,6,0)</f>
        <v>#REF!</v>
      </c>
      <c r="H54" s="3">
        <f>VLOOKUP(A54,'SIAC-VIGENTES'!$A$2:$N$153,14,0)</f>
        <v>60000</v>
      </c>
      <c r="I54" s="3" t="e">
        <f t="shared" si="1"/>
        <v>#REF!</v>
      </c>
    </row>
    <row r="55" spans="1:9" ht="15.75" customHeight="1" x14ac:dyDescent="0.25">
      <c r="A55" s="1" t="s">
        <v>127</v>
      </c>
      <c r="B55" s="1" t="s">
        <v>1848</v>
      </c>
      <c r="C55" s="1" t="s">
        <v>128</v>
      </c>
      <c r="D55" s="1" t="e">
        <f>VLOOKUP(A55,#REF!,9,0)</f>
        <v>#REF!</v>
      </c>
      <c r="E55" s="2">
        <v>43108</v>
      </c>
      <c r="F55" s="2">
        <v>44204</v>
      </c>
      <c r="G55" s="3" t="e">
        <f>VLOOKUP(A55,#REF!,6,0)</f>
        <v>#REF!</v>
      </c>
      <c r="H55" s="3">
        <f>VLOOKUP(A55,'SIAC-VIGENTES'!$A$2:$N$153,14,0)</f>
        <v>210249.94</v>
      </c>
      <c r="I55" s="3" t="e">
        <f t="shared" si="1"/>
        <v>#REF!</v>
      </c>
    </row>
    <row r="56" spans="1:9" ht="15.75" customHeight="1" x14ac:dyDescent="0.25">
      <c r="A56" s="1" t="s">
        <v>129</v>
      </c>
      <c r="B56" s="1" t="s">
        <v>700</v>
      </c>
      <c r="C56" s="1" t="s">
        <v>130</v>
      </c>
      <c r="D56" s="1" t="e">
        <f>VLOOKUP(A56,#REF!,9,0)</f>
        <v>#REF!</v>
      </c>
      <c r="E56" s="2">
        <v>43838</v>
      </c>
      <c r="F56" s="2">
        <v>44204</v>
      </c>
      <c r="G56" s="3" t="e">
        <f>VLOOKUP(A56,#REF!,6,0)</f>
        <v>#REF!</v>
      </c>
      <c r="H56" s="3">
        <f>VLOOKUP(A56,'SIAC-VIGENTES'!$A$2:$N$153,14,0)</f>
        <v>2310.0100000000002</v>
      </c>
      <c r="I56" s="3" t="e">
        <f t="shared" si="1"/>
        <v>#REF!</v>
      </c>
    </row>
    <row r="57" spans="1:9" ht="15.75" customHeight="1" x14ac:dyDescent="0.25">
      <c r="A57" s="1" t="s">
        <v>131</v>
      </c>
      <c r="B57" s="1" t="s">
        <v>1849</v>
      </c>
      <c r="C57" s="1" t="s">
        <v>132</v>
      </c>
      <c r="D57" s="1" t="e">
        <f>VLOOKUP(A57,#REF!,9,0)</f>
        <v>#REF!</v>
      </c>
      <c r="E57" s="2">
        <v>42394</v>
      </c>
      <c r="F57" s="2">
        <v>44221</v>
      </c>
      <c r="G57" s="3" t="e">
        <f>VLOOKUP(A57,#REF!,6,0)</f>
        <v>#REF!</v>
      </c>
      <c r="H57" s="3">
        <f>VLOOKUP(A57,'SIAC-VIGENTES'!$A$2:$N$153,14,0)</f>
        <v>1398618.08</v>
      </c>
      <c r="I57" s="3" t="e">
        <f t="shared" si="1"/>
        <v>#REF!</v>
      </c>
    </row>
    <row r="58" spans="1:9" ht="15.75" customHeight="1" x14ac:dyDescent="0.25">
      <c r="A58" s="1" t="s">
        <v>133</v>
      </c>
      <c r="B58" s="1" t="s">
        <v>361</v>
      </c>
      <c r="C58" s="1" t="s">
        <v>135</v>
      </c>
      <c r="D58" s="1" t="e">
        <f>VLOOKUP(A58,#REF!,9,0)</f>
        <v>#REF!</v>
      </c>
      <c r="E58" s="2">
        <v>40584</v>
      </c>
      <c r="F58" s="2">
        <v>44237</v>
      </c>
      <c r="G58" s="3" t="e">
        <f>VLOOKUP(A58,#REF!,6,0)</f>
        <v>#REF!</v>
      </c>
      <c r="H58" s="3">
        <f>VLOOKUP(A58,'SIAC-VIGENTES'!$A$2:$N$153,14,0)</f>
        <v>94367.18</v>
      </c>
      <c r="I58" s="3" t="e">
        <f t="shared" si="1"/>
        <v>#REF!</v>
      </c>
    </row>
    <row r="59" spans="1:9" ht="15.75" customHeight="1" x14ac:dyDescent="0.25">
      <c r="A59" s="1" t="s">
        <v>136</v>
      </c>
      <c r="B59" s="1" t="s">
        <v>867</v>
      </c>
      <c r="C59" s="1" t="s">
        <v>137</v>
      </c>
      <c r="D59" s="1" t="e">
        <f>VLOOKUP(A59,#REF!,9,0)</f>
        <v>#REF!</v>
      </c>
      <c r="E59" s="2">
        <v>43892</v>
      </c>
      <c r="F59" s="2">
        <v>44257</v>
      </c>
      <c r="G59" s="3" t="e">
        <f>VLOOKUP(A59,#REF!,6,0)</f>
        <v>#REF!</v>
      </c>
      <c r="H59" s="3">
        <f>VLOOKUP(A59,'SIAC-VIGENTES'!$A$2:$N$153,14,0)</f>
        <v>149250</v>
      </c>
      <c r="I59" s="3" t="e">
        <f t="shared" si="1"/>
        <v>#REF!</v>
      </c>
    </row>
    <row r="60" spans="1:9" ht="15.75" customHeight="1" x14ac:dyDescent="0.25">
      <c r="A60" s="1" t="s">
        <v>138</v>
      </c>
      <c r="B60" s="1" t="s">
        <v>1850</v>
      </c>
      <c r="C60" s="1" t="s">
        <v>139</v>
      </c>
      <c r="D60" s="1" t="e">
        <f>VLOOKUP(A60,#REF!,9,0)</f>
        <v>#REF!</v>
      </c>
      <c r="E60" s="2">
        <v>43900</v>
      </c>
      <c r="F60" s="2">
        <v>44265</v>
      </c>
      <c r="G60" s="3" t="e">
        <f>VLOOKUP(A60,#REF!,6,0)</f>
        <v>#REF!</v>
      </c>
      <c r="H60" s="3">
        <f>VLOOKUP(A60,'SIAC-VIGENTES'!$A$2:$N$153,14,0)</f>
        <v>417825</v>
      </c>
      <c r="I60" s="3" t="e">
        <f t="shared" si="1"/>
        <v>#REF!</v>
      </c>
    </row>
    <row r="61" spans="1:9" ht="15.75" customHeight="1" x14ac:dyDescent="0.25">
      <c r="A61" s="1" t="s">
        <v>140</v>
      </c>
      <c r="B61" s="1" t="s">
        <v>1845</v>
      </c>
      <c r="C61" s="1" t="s">
        <v>141</v>
      </c>
      <c r="D61" s="1" t="e">
        <f>VLOOKUP(A61,#REF!,9,0)</f>
        <v>#REF!</v>
      </c>
      <c r="E61" s="2">
        <v>43910</v>
      </c>
      <c r="F61" s="2">
        <v>44275</v>
      </c>
      <c r="G61" s="3" t="e">
        <f>VLOOKUP(A61,#REF!,6,0)</f>
        <v>#REF!</v>
      </c>
      <c r="H61" s="3">
        <f>VLOOKUP(A61,'SIAC-VIGENTES'!$A$2:$N$153,14,0)</f>
        <v>10145.549999999999</v>
      </c>
      <c r="I61" s="3" t="e">
        <f t="shared" si="1"/>
        <v>#REF!</v>
      </c>
    </row>
    <row r="62" spans="1:9" ht="15.75" customHeight="1" x14ac:dyDescent="0.25">
      <c r="A62" s="1" t="s">
        <v>142</v>
      </c>
      <c r="B62" s="1" t="s">
        <v>848</v>
      </c>
      <c r="C62" s="1" t="s">
        <v>144</v>
      </c>
      <c r="D62" s="1" t="e">
        <f>VLOOKUP(A62,#REF!,9,0)</f>
        <v>#REF!</v>
      </c>
      <c r="E62" s="2">
        <v>43915</v>
      </c>
      <c r="F62" s="2">
        <v>44280</v>
      </c>
      <c r="G62" s="3" t="e">
        <f>VLOOKUP(A62,#REF!,6,0)</f>
        <v>#REF!</v>
      </c>
      <c r="H62" s="3">
        <f>VLOOKUP(A62,'SIAC-VIGENTES'!$A$2:$N$153,14,0)</f>
        <v>12700</v>
      </c>
      <c r="I62" s="3" t="e">
        <f t="shared" si="1"/>
        <v>#REF!</v>
      </c>
    </row>
    <row r="63" spans="1:9" ht="15.75" customHeight="1" x14ac:dyDescent="0.25">
      <c r="A63" s="1" t="s">
        <v>145</v>
      </c>
      <c r="B63" s="1" t="s">
        <v>1851</v>
      </c>
      <c r="C63" s="1" t="s">
        <v>146</v>
      </c>
      <c r="D63" s="1" t="e">
        <f>VLOOKUP(A63,#REF!,9,0)</f>
        <v>#REF!</v>
      </c>
      <c r="E63" s="2">
        <v>43917</v>
      </c>
      <c r="F63" s="2">
        <v>44282</v>
      </c>
      <c r="G63" s="3" t="e">
        <f>VLOOKUP(A63,#REF!,6,0)</f>
        <v>#REF!</v>
      </c>
      <c r="H63" s="3">
        <f>VLOOKUP(A63,'SIAC-VIGENTES'!$A$2:$N$153,14,0)</f>
        <v>5997</v>
      </c>
      <c r="I63" s="3" t="e">
        <f t="shared" si="1"/>
        <v>#REF!</v>
      </c>
    </row>
    <row r="64" spans="1:9" ht="15.75" customHeight="1" x14ac:dyDescent="0.25">
      <c r="A64" s="1" t="s">
        <v>147</v>
      </c>
      <c r="B64" s="1" t="s">
        <v>1852</v>
      </c>
      <c r="C64" s="1" t="s">
        <v>122</v>
      </c>
      <c r="D64" s="1" t="e">
        <f>VLOOKUP(A64,#REF!,9,0)</f>
        <v>#REF!</v>
      </c>
      <c r="E64" s="2">
        <v>43556</v>
      </c>
      <c r="F64" s="2">
        <v>44287</v>
      </c>
      <c r="G64" s="3" t="e">
        <f>VLOOKUP(A64,#REF!,6,0)</f>
        <v>#REF!</v>
      </c>
      <c r="H64" s="3">
        <f>VLOOKUP(A64,'SIAC-VIGENTES'!$A$2:$N$153,14,0)</f>
        <v>127202.84</v>
      </c>
      <c r="I64" s="3" t="e">
        <f t="shared" si="1"/>
        <v>#REF!</v>
      </c>
    </row>
    <row r="65" spans="1:9" ht="15.75" customHeight="1" x14ac:dyDescent="0.25">
      <c r="A65" s="1" t="s">
        <v>148</v>
      </c>
      <c r="B65" s="1" t="s">
        <v>1853</v>
      </c>
      <c r="C65" s="1" t="s">
        <v>149</v>
      </c>
      <c r="D65" s="1" t="e">
        <f>VLOOKUP(A65,#REF!,9,0)</f>
        <v>#REF!</v>
      </c>
      <c r="E65" s="2">
        <v>43950</v>
      </c>
      <c r="F65" s="2">
        <v>44315</v>
      </c>
      <c r="G65" s="3" t="e">
        <f>VLOOKUP(A65,#REF!,6,0)</f>
        <v>#REF!</v>
      </c>
      <c r="H65" s="3">
        <f>VLOOKUP(A65,'SIAC-VIGENTES'!$A$2:$N$153,14,0)</f>
        <v>5800</v>
      </c>
      <c r="I65" s="3" t="e">
        <f t="shared" si="1"/>
        <v>#REF!</v>
      </c>
    </row>
    <row r="66" spans="1:9" ht="15.75" customHeight="1" x14ac:dyDescent="0.25">
      <c r="A66" s="1" t="s">
        <v>150</v>
      </c>
      <c r="B66" s="1" t="s">
        <v>593</v>
      </c>
      <c r="C66" s="1" t="s">
        <v>152</v>
      </c>
      <c r="D66" s="1" t="e">
        <f>VLOOKUP(A66,#REF!,9,0)</f>
        <v>#REF!</v>
      </c>
      <c r="E66" s="2">
        <v>43222</v>
      </c>
      <c r="F66" s="2">
        <v>44318</v>
      </c>
      <c r="G66" s="3" t="e">
        <f>VLOOKUP(A66,#REF!,6,0)</f>
        <v>#REF!</v>
      </c>
      <c r="H66" s="3">
        <f>VLOOKUP(A66,'SIAC-VIGENTES'!$A$2:$N$153,14,0)</f>
        <v>905659.2</v>
      </c>
      <c r="I66" s="3" t="e">
        <f t="shared" si="1"/>
        <v>#REF!</v>
      </c>
    </row>
    <row r="67" spans="1:9" ht="15.75" customHeight="1" x14ac:dyDescent="0.25">
      <c r="A67" s="1" t="s">
        <v>153</v>
      </c>
      <c r="B67" s="1" t="s">
        <v>1854</v>
      </c>
      <c r="C67" s="1" t="s">
        <v>154</v>
      </c>
      <c r="D67" s="1" t="e">
        <f>VLOOKUP(A67,#REF!,9,0)</f>
        <v>#REF!</v>
      </c>
      <c r="E67" s="2">
        <v>43594</v>
      </c>
      <c r="F67" s="2">
        <v>44325</v>
      </c>
      <c r="G67" s="3" t="e">
        <f>VLOOKUP(A67,#REF!,6,0)</f>
        <v>#REF!</v>
      </c>
      <c r="H67" s="3">
        <f>VLOOKUP(A67,'SIAC-VIGENTES'!$A$2:$N$153,14,0)</f>
        <v>55340</v>
      </c>
      <c r="I67" s="3" t="e">
        <f t="shared" ref="I67:I98" si="2">H67-G67</f>
        <v>#REF!</v>
      </c>
    </row>
    <row r="68" spans="1:9" ht="15.75" customHeight="1" x14ac:dyDescent="0.25">
      <c r="A68" s="1" t="s">
        <v>155</v>
      </c>
      <c r="B68" s="1" t="s">
        <v>1855</v>
      </c>
      <c r="C68" s="1" t="s">
        <v>156</v>
      </c>
      <c r="D68" s="1" t="e">
        <f>VLOOKUP(A68,#REF!,9,0)</f>
        <v>#REF!</v>
      </c>
      <c r="E68" s="2">
        <v>43980</v>
      </c>
      <c r="F68" s="2">
        <v>44345</v>
      </c>
      <c r="G68" s="3" t="e">
        <f>VLOOKUP(A68,#REF!,6,0)</f>
        <v>#REF!</v>
      </c>
      <c r="H68" s="3">
        <f>VLOOKUP(A68,'SIAC-VIGENTES'!$A$2:$N$153,14,0)</f>
        <v>8100</v>
      </c>
      <c r="I68" s="3" t="e">
        <f t="shared" si="2"/>
        <v>#REF!</v>
      </c>
    </row>
    <row r="69" spans="1:9" ht="15.75" customHeight="1" x14ac:dyDescent="0.25">
      <c r="A69" s="1" t="s">
        <v>157</v>
      </c>
      <c r="B69" s="1" t="s">
        <v>1856</v>
      </c>
      <c r="C69" s="1" t="s">
        <v>158</v>
      </c>
      <c r="D69" s="1" t="e">
        <f>VLOOKUP(A69,#REF!,9,0)</f>
        <v>#REF!</v>
      </c>
      <c r="E69" s="2">
        <v>43987</v>
      </c>
      <c r="F69" s="2">
        <v>44352</v>
      </c>
      <c r="G69" s="3" t="e">
        <f>VLOOKUP(A69,#REF!,6,0)</f>
        <v>#REF!</v>
      </c>
      <c r="H69" s="3" t="e">
        <f>VLOOKUP(A69,'SIAC-VIGENTES'!$A$2:$N$153,14,0)</f>
        <v>#N/A</v>
      </c>
      <c r="I69" s="3" t="e">
        <f t="shared" si="2"/>
        <v>#N/A</v>
      </c>
    </row>
    <row r="70" spans="1:9" ht="15.75" customHeight="1" x14ac:dyDescent="0.25">
      <c r="A70" s="1" t="s">
        <v>159</v>
      </c>
      <c r="B70" s="1" t="s">
        <v>1857</v>
      </c>
      <c r="C70" s="1" t="s">
        <v>160</v>
      </c>
      <c r="D70" s="1" t="e">
        <f>VLOOKUP(A70,#REF!,9,0)</f>
        <v>#REF!</v>
      </c>
      <c r="E70" s="2">
        <v>43641</v>
      </c>
      <c r="F70" s="2">
        <v>44372</v>
      </c>
      <c r="G70" s="3" t="e">
        <f>VLOOKUP(A70,#REF!,6,0)</f>
        <v>#REF!</v>
      </c>
      <c r="H70" s="3">
        <f>VLOOKUP(A70,'SIAC-VIGENTES'!$A$2:$N$153,14,0)</f>
        <v>3899952.6</v>
      </c>
      <c r="I70" s="3" t="e">
        <f t="shared" si="2"/>
        <v>#REF!</v>
      </c>
    </row>
    <row r="71" spans="1:9" ht="15.75" customHeight="1" x14ac:dyDescent="0.25">
      <c r="A71" s="1" t="s">
        <v>161</v>
      </c>
      <c r="B71" s="1" t="s">
        <v>416</v>
      </c>
      <c r="C71" s="1" t="s">
        <v>163</v>
      </c>
      <c r="D71" s="1" t="e">
        <f>VLOOKUP(A71,#REF!,9,0)</f>
        <v>#REF!</v>
      </c>
      <c r="E71" s="2">
        <v>42555</v>
      </c>
      <c r="F71" s="2">
        <v>44381</v>
      </c>
      <c r="G71" s="3" t="e">
        <f>VLOOKUP(A71,#REF!,6,0)</f>
        <v>#REF!</v>
      </c>
      <c r="H71" s="3">
        <f>VLOOKUP(A71,'SIAC-VIGENTES'!$A$2:$N$153,14,0)</f>
        <v>66000</v>
      </c>
      <c r="I71" s="3" t="e">
        <f t="shared" si="2"/>
        <v>#REF!</v>
      </c>
    </row>
    <row r="72" spans="1:9" ht="15.75" customHeight="1" x14ac:dyDescent="0.25">
      <c r="A72" s="1" t="s">
        <v>164</v>
      </c>
      <c r="B72" s="1" t="s">
        <v>673</v>
      </c>
      <c r="C72" s="1" t="s">
        <v>166</v>
      </c>
      <c r="D72" s="1" t="e">
        <f>VLOOKUP(A72,#REF!,9,0)</f>
        <v>#REF!</v>
      </c>
      <c r="E72" s="2">
        <v>42559</v>
      </c>
      <c r="F72" s="2">
        <v>44385</v>
      </c>
      <c r="G72" s="3" t="e">
        <f>VLOOKUP(A72,#REF!,6,0)</f>
        <v>#REF!</v>
      </c>
      <c r="H72" s="3">
        <f>VLOOKUP(A72,'SIAC-VIGENTES'!$A$2:$N$153,14,0)</f>
        <v>56953.33</v>
      </c>
      <c r="I72" s="3" t="e">
        <f t="shared" si="2"/>
        <v>#REF!</v>
      </c>
    </row>
    <row r="73" spans="1:9" ht="15.75" customHeight="1" x14ac:dyDescent="0.25">
      <c r="A73" s="1" t="s">
        <v>167</v>
      </c>
      <c r="B73" s="1" t="s">
        <v>677</v>
      </c>
      <c r="C73" s="1" t="s">
        <v>169</v>
      </c>
      <c r="D73" s="1" t="e">
        <f>VLOOKUP(A73,#REF!,9,0)</f>
        <v>#REF!</v>
      </c>
      <c r="E73" s="2">
        <v>42572</v>
      </c>
      <c r="F73" s="2">
        <v>44398</v>
      </c>
      <c r="G73" s="3" t="e">
        <f>VLOOKUP(A73,#REF!,6,0)</f>
        <v>#REF!</v>
      </c>
      <c r="H73" s="3">
        <f>VLOOKUP(A73,'SIAC-VIGENTES'!$A$2:$N$153,14,0)</f>
        <v>78000</v>
      </c>
      <c r="I73" s="3" t="e">
        <f t="shared" si="2"/>
        <v>#REF!</v>
      </c>
    </row>
    <row r="74" spans="1:9" ht="15.75" customHeight="1" x14ac:dyDescent="0.25">
      <c r="A74" s="1" t="s">
        <v>170</v>
      </c>
      <c r="B74" s="1" t="s">
        <v>457</v>
      </c>
      <c r="C74" s="1" t="s">
        <v>172</v>
      </c>
      <c r="D74" s="1" t="e">
        <f>VLOOKUP(A74,#REF!,9,0)</f>
        <v>#REF!</v>
      </c>
      <c r="E74" s="2">
        <v>42583</v>
      </c>
      <c r="F74" s="2">
        <v>44409</v>
      </c>
      <c r="G74" s="3" t="e">
        <f>VLOOKUP(A74,#REF!,6,0)</f>
        <v>#REF!</v>
      </c>
      <c r="H74" s="3">
        <f>VLOOKUP(A74,'SIAC-VIGENTES'!$A$2:$N$153,14,0)</f>
        <v>78000</v>
      </c>
      <c r="I74" s="3" t="e">
        <f t="shared" si="2"/>
        <v>#REF!</v>
      </c>
    </row>
    <row r="75" spans="1:9" ht="15.75" customHeight="1" x14ac:dyDescent="0.25">
      <c r="A75" s="1" t="s">
        <v>173</v>
      </c>
      <c r="B75" s="1" t="s">
        <v>448</v>
      </c>
      <c r="C75" s="1" t="s">
        <v>175</v>
      </c>
      <c r="D75" s="1" t="e">
        <f>VLOOKUP(A75,#REF!,9,0)</f>
        <v>#REF!</v>
      </c>
      <c r="E75" s="2">
        <v>42619</v>
      </c>
      <c r="F75" s="2">
        <v>44445</v>
      </c>
      <c r="G75" s="3" t="e">
        <f>VLOOKUP(A75,#REF!,6,0)</f>
        <v>#REF!</v>
      </c>
      <c r="H75" s="3">
        <f>VLOOKUP(A75,'SIAC-VIGENTES'!$A$2:$N$153,14,0)</f>
        <v>50448.6</v>
      </c>
      <c r="I75" s="3" t="e">
        <f t="shared" si="2"/>
        <v>#REF!</v>
      </c>
    </row>
    <row r="76" spans="1:9" ht="15.75" customHeight="1" x14ac:dyDescent="0.25">
      <c r="A76" s="1" t="s">
        <v>176</v>
      </c>
      <c r="B76" s="1" t="s">
        <v>1858</v>
      </c>
      <c r="C76" s="1" t="s">
        <v>178</v>
      </c>
      <c r="D76" s="1" t="e">
        <f>VLOOKUP(A76,#REF!,9,0)</f>
        <v>#REF!</v>
      </c>
      <c r="E76" s="2">
        <v>42804</v>
      </c>
      <c r="F76" s="2">
        <v>44630</v>
      </c>
      <c r="G76" s="3" t="e">
        <f>VLOOKUP(A76,#REF!,6,0)</f>
        <v>#REF!</v>
      </c>
      <c r="H76" s="3">
        <f>VLOOKUP(A76,'SIAC-VIGENTES'!$A$2:$N$153,14,0)</f>
        <v>63000</v>
      </c>
      <c r="I76" s="3" t="e">
        <f t="shared" si="2"/>
        <v>#REF!</v>
      </c>
    </row>
    <row r="77" spans="1:9" ht="15.75" customHeight="1" x14ac:dyDescent="0.25">
      <c r="A77" s="1" t="s">
        <v>179</v>
      </c>
      <c r="B77" s="1" t="s">
        <v>483</v>
      </c>
      <c r="C77" s="1" t="s">
        <v>181</v>
      </c>
      <c r="D77" s="1" t="e">
        <f>VLOOKUP(A77,#REF!,9,0)</f>
        <v>#REF!</v>
      </c>
      <c r="E77" s="2">
        <v>42877</v>
      </c>
      <c r="F77" s="2">
        <v>44703</v>
      </c>
      <c r="G77" s="3" t="e">
        <f>VLOOKUP(A77,#REF!,6,0)</f>
        <v>#REF!</v>
      </c>
      <c r="H77" s="3">
        <f>VLOOKUP(A77,'SIAC-VIGENTES'!$A$2:$N$153,14,0)</f>
        <v>74760.789999999994</v>
      </c>
      <c r="I77" s="3" t="e">
        <f t="shared" si="2"/>
        <v>#REF!</v>
      </c>
    </row>
    <row r="78" spans="1:9" ht="15.75" customHeight="1" x14ac:dyDescent="0.25">
      <c r="A78" s="1" t="s">
        <v>182</v>
      </c>
      <c r="B78" s="1" t="s">
        <v>495</v>
      </c>
      <c r="C78" s="1" t="s">
        <v>184</v>
      </c>
      <c r="D78" s="1" t="e">
        <f>VLOOKUP(A78,#REF!,9,0)</f>
        <v>#REF!</v>
      </c>
      <c r="E78" s="2">
        <v>42945</v>
      </c>
      <c r="F78" s="2">
        <v>44771</v>
      </c>
      <c r="G78" s="3" t="e">
        <f>VLOOKUP(A78,#REF!,6,0)</f>
        <v>#REF!</v>
      </c>
      <c r="H78" s="3">
        <f>VLOOKUP(A78,'SIAC-VIGENTES'!$A$2:$N$153,14,0)</f>
        <v>56220</v>
      </c>
      <c r="I78" s="3" t="e">
        <f t="shared" si="2"/>
        <v>#REF!</v>
      </c>
    </row>
    <row r="79" spans="1:9" ht="15.75" customHeight="1" x14ac:dyDescent="0.25">
      <c r="A79" s="1" t="s">
        <v>185</v>
      </c>
      <c r="B79" s="1" t="s">
        <v>491</v>
      </c>
      <c r="C79" s="1" t="s">
        <v>187</v>
      </c>
      <c r="D79" s="1" t="e">
        <f>VLOOKUP(A79,#REF!,9,0)</f>
        <v>#REF!</v>
      </c>
      <c r="E79" s="2">
        <v>42969</v>
      </c>
      <c r="F79" s="2">
        <v>44795</v>
      </c>
      <c r="G79" s="3" t="e">
        <f>VLOOKUP(A79,#REF!,6,0)</f>
        <v>#REF!</v>
      </c>
      <c r="H79" s="3">
        <f>VLOOKUP(A79,'SIAC-VIGENTES'!$A$2:$N$153,14,0)</f>
        <v>68728.2</v>
      </c>
      <c r="I79" s="3" t="e">
        <f t="shared" si="2"/>
        <v>#REF!</v>
      </c>
    </row>
    <row r="80" spans="1:9" ht="15.75" customHeight="1" x14ac:dyDescent="0.25">
      <c r="A80" s="1" t="s">
        <v>188</v>
      </c>
      <c r="B80" s="1" t="s">
        <v>538</v>
      </c>
      <c r="C80" s="1" t="s">
        <v>190</v>
      </c>
      <c r="D80" s="1" t="e">
        <f>VLOOKUP(A80,#REF!,9,0)</f>
        <v>#REF!</v>
      </c>
      <c r="E80" s="2">
        <v>42984</v>
      </c>
      <c r="F80" s="2">
        <v>44810</v>
      </c>
      <c r="G80" s="3" t="e">
        <f>VLOOKUP(A80,#REF!,6,0)</f>
        <v>#REF!</v>
      </c>
      <c r="H80" s="3">
        <f>VLOOKUP(A80,'SIAC-VIGENTES'!$A$2:$N$153,14,0)</f>
        <v>58569.599999999999</v>
      </c>
      <c r="I80" s="3" t="e">
        <f t="shared" si="2"/>
        <v>#REF!</v>
      </c>
    </row>
    <row r="81" spans="1:9" ht="15.75" customHeight="1" x14ac:dyDescent="0.25">
      <c r="A81" s="1" t="s">
        <v>191</v>
      </c>
      <c r="B81" s="1" t="s">
        <v>639</v>
      </c>
      <c r="C81" s="1" t="s">
        <v>193</v>
      </c>
      <c r="D81" s="1" t="e">
        <f>VLOOKUP(A81,#REF!,9,0)</f>
        <v>#REF!</v>
      </c>
      <c r="E81" s="2">
        <v>42993</v>
      </c>
      <c r="F81" s="2">
        <v>44819</v>
      </c>
      <c r="G81" s="3" t="e">
        <f>VLOOKUP(A81,#REF!,6,0)</f>
        <v>#REF!</v>
      </c>
      <c r="H81" s="3">
        <f>VLOOKUP(A81,'SIAC-VIGENTES'!$A$2:$N$153,14,0)</f>
        <v>58892.38</v>
      </c>
      <c r="I81" s="3" t="e">
        <f t="shared" si="2"/>
        <v>#REF!</v>
      </c>
    </row>
    <row r="82" spans="1:9" ht="15.75" customHeight="1" x14ac:dyDescent="0.25">
      <c r="A82" s="1" t="s">
        <v>194</v>
      </c>
      <c r="B82" s="1" t="s">
        <v>1197</v>
      </c>
      <c r="C82" s="1" t="s">
        <v>195</v>
      </c>
      <c r="D82" s="1" t="e">
        <f>VLOOKUP(A82,#REF!,9,0)</f>
        <v>#REF!</v>
      </c>
      <c r="E82" s="2">
        <v>43074</v>
      </c>
      <c r="F82" s="2">
        <v>44900</v>
      </c>
      <c r="G82" s="3" t="e">
        <f>VLOOKUP(A82,#REF!,6,0)</f>
        <v>#REF!</v>
      </c>
      <c r="H82" s="3">
        <f>VLOOKUP(A82,'SIAC-VIGENTES'!$A$2:$N$153,14,0)</f>
        <v>2400000</v>
      </c>
      <c r="I82" s="3" t="e">
        <f t="shared" si="2"/>
        <v>#REF!</v>
      </c>
    </row>
    <row r="83" spans="1:9" ht="15.75" customHeight="1" x14ac:dyDescent="0.25">
      <c r="A83" s="1" t="s">
        <v>196</v>
      </c>
      <c r="B83" s="1" t="s">
        <v>736</v>
      </c>
      <c r="C83" s="1" t="s">
        <v>198</v>
      </c>
      <c r="D83" s="1" t="e">
        <f>VLOOKUP(A83,#REF!,9,0)</f>
        <v>#REF!</v>
      </c>
      <c r="E83" s="2">
        <v>43088</v>
      </c>
      <c r="F83" s="2">
        <v>44914</v>
      </c>
      <c r="G83" s="3" t="e">
        <f>VLOOKUP(A83,#REF!,6,0)</f>
        <v>#REF!</v>
      </c>
      <c r="H83" s="3">
        <f>VLOOKUP(A83,'SIAC-VIGENTES'!$A$2:$N$153,14,0)</f>
        <v>72000</v>
      </c>
      <c r="I83" s="3" t="e">
        <f t="shared" si="2"/>
        <v>#REF!</v>
      </c>
    </row>
    <row r="84" spans="1:9" ht="15.75" customHeight="1" x14ac:dyDescent="0.25">
      <c r="A84" s="1" t="s">
        <v>199</v>
      </c>
      <c r="B84" s="1" t="s">
        <v>487</v>
      </c>
      <c r="C84" s="1" t="s">
        <v>201</v>
      </c>
      <c r="D84" s="1" t="e">
        <f>VLOOKUP(A84,#REF!,9,0)</f>
        <v>#REF!</v>
      </c>
      <c r="E84" s="2">
        <v>43118</v>
      </c>
      <c r="F84" s="2">
        <v>44944</v>
      </c>
      <c r="G84" s="3" t="e">
        <f>VLOOKUP(A84,#REF!,6,0)</f>
        <v>#REF!</v>
      </c>
      <c r="H84" s="3">
        <f>VLOOKUP(A84,'SIAC-VIGENTES'!$A$2:$N$153,14,0)</f>
        <v>68127.520000000004</v>
      </c>
      <c r="I84" s="3" t="e">
        <f t="shared" si="2"/>
        <v>#REF!</v>
      </c>
    </row>
    <row r="85" spans="1:9" ht="15.75" customHeight="1" x14ac:dyDescent="0.25">
      <c r="A85" s="1" t="s">
        <v>202</v>
      </c>
      <c r="B85" s="1" t="s">
        <v>518</v>
      </c>
      <c r="C85" s="1" t="s">
        <v>204</v>
      </c>
      <c r="D85" s="1" t="e">
        <f>VLOOKUP(A85,#REF!,9,0)</f>
        <v>#REF!</v>
      </c>
      <c r="E85" s="2">
        <v>43136</v>
      </c>
      <c r="F85" s="2">
        <v>44962</v>
      </c>
      <c r="G85" s="3" t="e">
        <f>VLOOKUP(A85,#REF!,6,0)</f>
        <v>#REF!</v>
      </c>
      <c r="H85" s="3">
        <f>VLOOKUP(A85,'SIAC-VIGENTES'!$A$2:$N$153,14,0)</f>
        <v>90000</v>
      </c>
      <c r="I85" s="3" t="e">
        <f t="shared" si="2"/>
        <v>#REF!</v>
      </c>
    </row>
    <row r="86" spans="1:9" ht="15.75" customHeight="1" x14ac:dyDescent="0.25">
      <c r="A86" s="1" t="s">
        <v>205</v>
      </c>
      <c r="B86" s="1" t="s">
        <v>1197</v>
      </c>
      <c r="C86" s="1" t="s">
        <v>206</v>
      </c>
      <c r="D86" s="1" t="e">
        <f>VLOOKUP(A86,#REF!,9,0)</f>
        <v>#REF!</v>
      </c>
      <c r="E86" s="2">
        <v>43138</v>
      </c>
      <c r="F86" s="2">
        <v>44964</v>
      </c>
      <c r="G86" s="3" t="e">
        <f>VLOOKUP(A86,#REF!,6,0)</f>
        <v>#REF!</v>
      </c>
      <c r="H86" s="3">
        <f>VLOOKUP(A86,'SIAC-VIGENTES'!$A$2:$N$153,14,0)</f>
        <v>300000</v>
      </c>
      <c r="I86" s="3" t="e">
        <f t="shared" si="2"/>
        <v>#REF!</v>
      </c>
    </row>
    <row r="87" spans="1:9" ht="15.75" customHeight="1" x14ac:dyDescent="0.25">
      <c r="A87" s="1" t="s">
        <v>207</v>
      </c>
      <c r="B87" s="1" t="s">
        <v>1859</v>
      </c>
      <c r="C87" s="1" t="s">
        <v>209</v>
      </c>
      <c r="D87" s="1" t="e">
        <f>VLOOKUP(A87,#REF!,9,0)</f>
        <v>#REF!</v>
      </c>
      <c r="E87" s="2">
        <v>43139</v>
      </c>
      <c r="F87" s="2">
        <v>44965</v>
      </c>
      <c r="G87" s="3" t="e">
        <f>VLOOKUP(A87,#REF!,6,0)</f>
        <v>#REF!</v>
      </c>
      <c r="H87" s="3">
        <f>VLOOKUP(A87,'SIAC-VIGENTES'!$A$2:$N$153,14,0)</f>
        <v>116601.60000000001</v>
      </c>
      <c r="I87" s="3" t="e">
        <f t="shared" si="2"/>
        <v>#REF!</v>
      </c>
    </row>
    <row r="88" spans="1:9" ht="15.75" customHeight="1" x14ac:dyDescent="0.25">
      <c r="A88" s="1" t="s">
        <v>210</v>
      </c>
      <c r="B88" s="1" t="s">
        <v>835</v>
      </c>
      <c r="C88" s="1" t="s">
        <v>212</v>
      </c>
      <c r="D88" s="1" t="e">
        <f>VLOOKUP(A88,#REF!,9,0)</f>
        <v>#REF!</v>
      </c>
      <c r="E88" s="2">
        <v>43234</v>
      </c>
      <c r="F88" s="2">
        <v>45060</v>
      </c>
      <c r="G88" s="3" t="e">
        <f>VLOOKUP(A88,#REF!,6,0)</f>
        <v>#REF!</v>
      </c>
      <c r="H88" s="3">
        <f>VLOOKUP(A88,'SIAC-VIGENTES'!$A$2:$N$153,14,0)</f>
        <v>72000</v>
      </c>
      <c r="I88" s="3" t="e">
        <f t="shared" si="2"/>
        <v>#REF!</v>
      </c>
    </row>
    <row r="89" spans="1:9" ht="15.75" customHeight="1" x14ac:dyDescent="0.25">
      <c r="A89" s="1" t="s">
        <v>213</v>
      </c>
      <c r="B89" s="1" t="s">
        <v>740</v>
      </c>
      <c r="C89" s="1" t="s">
        <v>215</v>
      </c>
      <c r="D89" s="1" t="e">
        <f>VLOOKUP(A89,#REF!,9,0)</f>
        <v>#REF!</v>
      </c>
      <c r="E89" s="2">
        <v>43294</v>
      </c>
      <c r="F89" s="2">
        <v>45120</v>
      </c>
      <c r="G89" s="3" t="e">
        <f>VLOOKUP(A89,#REF!,6,0)</f>
        <v>#REF!</v>
      </c>
      <c r="H89" s="3">
        <f>VLOOKUP(A89,'SIAC-VIGENTES'!$A$2:$N$153,14,0)</f>
        <v>80013.37</v>
      </c>
      <c r="I89" s="3" t="e">
        <f t="shared" si="2"/>
        <v>#REF!</v>
      </c>
    </row>
    <row r="90" spans="1:9" ht="15.75" customHeight="1" x14ac:dyDescent="0.25">
      <c r="A90" s="1" t="s">
        <v>216</v>
      </c>
      <c r="B90" s="1" t="s">
        <v>798</v>
      </c>
      <c r="C90" s="1" t="s">
        <v>218</v>
      </c>
      <c r="D90" s="1" t="e">
        <f>VLOOKUP(A90,#REF!,9,0)</f>
        <v>#REF!</v>
      </c>
      <c r="E90" s="2">
        <v>43301</v>
      </c>
      <c r="F90" s="2">
        <v>45127</v>
      </c>
      <c r="G90" s="3" t="e">
        <f>VLOOKUP(A90,#REF!,6,0)</f>
        <v>#REF!</v>
      </c>
      <c r="H90" s="3">
        <f>VLOOKUP(A90,'SIAC-VIGENTES'!$A$2:$N$153,14,0)</f>
        <v>159944.67000000001</v>
      </c>
      <c r="I90" s="3" t="e">
        <f t="shared" si="2"/>
        <v>#REF!</v>
      </c>
    </row>
    <row r="91" spans="1:9" ht="15.75" customHeight="1" x14ac:dyDescent="0.25">
      <c r="A91" s="1" t="s">
        <v>219</v>
      </c>
      <c r="B91" s="1" t="s">
        <v>522</v>
      </c>
      <c r="C91" s="1" t="s">
        <v>221</v>
      </c>
      <c r="D91" s="1" t="e">
        <f>VLOOKUP(A91,#REF!,9,0)</f>
        <v>#REF!</v>
      </c>
      <c r="E91" s="2">
        <v>43305</v>
      </c>
      <c r="F91" s="2">
        <v>45131</v>
      </c>
      <c r="G91" s="3" t="e">
        <f>VLOOKUP(A91,#REF!,6,0)</f>
        <v>#REF!</v>
      </c>
      <c r="H91" s="3">
        <f>VLOOKUP(A91,'SIAC-VIGENTES'!$A$2:$N$153,14,0)</f>
        <v>77217</v>
      </c>
      <c r="I91" s="3" t="e">
        <f t="shared" si="2"/>
        <v>#REF!</v>
      </c>
    </row>
    <row r="92" spans="1:9" ht="15.75" customHeight="1" x14ac:dyDescent="0.25">
      <c r="A92" s="1" t="s">
        <v>222</v>
      </c>
      <c r="B92" s="1" t="s">
        <v>504</v>
      </c>
      <c r="C92" s="1" t="s">
        <v>224</v>
      </c>
      <c r="D92" s="1" t="e">
        <f>VLOOKUP(A92,#REF!,9,0)</f>
        <v>#REF!</v>
      </c>
      <c r="E92" s="2">
        <v>43310</v>
      </c>
      <c r="F92" s="2">
        <v>45136</v>
      </c>
      <c r="G92" s="3" t="e">
        <f>VLOOKUP(A92,#REF!,6,0)</f>
        <v>#REF!</v>
      </c>
      <c r="H92" s="3">
        <f>VLOOKUP(A92,'SIAC-VIGENTES'!$A$2:$N$153,14,0)</f>
        <v>95757.6</v>
      </c>
      <c r="I92" s="3" t="e">
        <f t="shared" si="2"/>
        <v>#REF!</v>
      </c>
    </row>
    <row r="93" spans="1:9" ht="15.75" customHeight="1" x14ac:dyDescent="0.25">
      <c r="A93" s="1" t="s">
        <v>225</v>
      </c>
      <c r="B93" s="1" t="s">
        <v>1197</v>
      </c>
      <c r="C93" s="1" t="s">
        <v>226</v>
      </c>
      <c r="D93" s="1" t="e">
        <f>VLOOKUP(A93,#REF!,9,0)</f>
        <v>#REF!</v>
      </c>
      <c r="E93" s="2">
        <v>43325</v>
      </c>
      <c r="F93" s="2">
        <v>45151</v>
      </c>
      <c r="G93" s="3" t="e">
        <f>VLOOKUP(A93,#REF!,6,0)</f>
        <v>#REF!</v>
      </c>
      <c r="H93" s="3">
        <f>VLOOKUP(A93,'SIAC-VIGENTES'!$A$2:$N$153,14,0)</f>
        <v>600000</v>
      </c>
      <c r="I93" s="3" t="e">
        <f t="shared" si="2"/>
        <v>#REF!</v>
      </c>
    </row>
    <row r="94" spans="1:9" ht="15.75" customHeight="1" x14ac:dyDescent="0.25">
      <c r="A94" s="1" t="s">
        <v>227</v>
      </c>
      <c r="B94" s="1" t="s">
        <v>748</v>
      </c>
      <c r="C94" s="1" t="s">
        <v>229</v>
      </c>
      <c r="D94" s="1" t="e">
        <f>VLOOKUP(A94,#REF!,9,0)</f>
        <v>#REF!</v>
      </c>
      <c r="E94" s="2">
        <v>43346</v>
      </c>
      <c r="F94" s="2">
        <v>45172</v>
      </c>
      <c r="G94" s="3" t="e">
        <f>VLOOKUP(A94,#REF!,6,0)</f>
        <v>#REF!</v>
      </c>
      <c r="H94" s="3">
        <f>VLOOKUP(A94,'SIAC-VIGENTES'!$A$2:$N$153,14,0)</f>
        <v>24000</v>
      </c>
      <c r="I94" s="3" t="e">
        <f t="shared" si="2"/>
        <v>#REF!</v>
      </c>
    </row>
    <row r="95" spans="1:9" ht="15.75" customHeight="1" x14ac:dyDescent="0.25">
      <c r="A95" s="1" t="s">
        <v>230</v>
      </c>
      <c r="B95" s="1" t="s">
        <v>839</v>
      </c>
      <c r="C95" s="1" t="s">
        <v>232</v>
      </c>
      <c r="D95" s="1" t="e">
        <f>VLOOKUP(A95,#REF!,9,0)</f>
        <v>#REF!</v>
      </c>
      <c r="E95" s="2">
        <v>43347</v>
      </c>
      <c r="F95" s="2">
        <v>45173</v>
      </c>
      <c r="G95" s="3" t="e">
        <f>VLOOKUP(A95,#REF!,6,0)</f>
        <v>#REF!</v>
      </c>
      <c r="H95" s="3">
        <f>VLOOKUP(A95,'SIAC-VIGENTES'!$A$2:$N$153,14,0)</f>
        <v>77034.23</v>
      </c>
      <c r="I95" s="3" t="e">
        <f t="shared" si="2"/>
        <v>#REF!</v>
      </c>
    </row>
    <row r="96" spans="1:9" ht="15.75" customHeight="1" x14ac:dyDescent="0.25">
      <c r="A96" s="1" t="s">
        <v>233</v>
      </c>
      <c r="B96" s="1" t="s">
        <v>756</v>
      </c>
      <c r="C96" s="1" t="s">
        <v>235</v>
      </c>
      <c r="D96" s="1" t="e">
        <f>VLOOKUP(A96,#REF!,9,0)</f>
        <v>#REF!</v>
      </c>
      <c r="E96" s="2">
        <v>43404</v>
      </c>
      <c r="F96" s="2">
        <v>45230</v>
      </c>
      <c r="G96" s="3" t="e">
        <f>VLOOKUP(A96,#REF!,6,0)</f>
        <v>#REF!</v>
      </c>
      <c r="H96" s="3">
        <f>VLOOKUP(A96,'SIAC-VIGENTES'!$A$2:$N$153,14,0)</f>
        <v>60000</v>
      </c>
      <c r="I96" s="3" t="e">
        <f t="shared" si="2"/>
        <v>#REF!</v>
      </c>
    </row>
    <row r="97" spans="1:9" ht="15.75" customHeight="1" x14ac:dyDescent="0.25">
      <c r="A97" s="1" t="s">
        <v>236</v>
      </c>
      <c r="B97" s="1" t="s">
        <v>1860</v>
      </c>
      <c r="C97" s="1" t="s">
        <v>238</v>
      </c>
      <c r="D97" s="1" t="e">
        <f>VLOOKUP(A97,#REF!,9,0)</f>
        <v>#REF!</v>
      </c>
      <c r="E97" s="2">
        <v>43607</v>
      </c>
      <c r="F97" s="2">
        <v>45434</v>
      </c>
      <c r="G97" s="3" t="e">
        <f>VLOOKUP(A97,#REF!,6,0)</f>
        <v>#REF!</v>
      </c>
      <c r="H97" s="3">
        <f>VLOOKUP(A97,'SIAC-VIGENTES'!$A$2:$N$153,14,0)</f>
        <v>64569.599999999999</v>
      </c>
      <c r="I97" s="3" t="e">
        <f t="shared" si="2"/>
        <v>#REF!</v>
      </c>
    </row>
    <row r="98" spans="1:9" ht="15.75" customHeight="1" x14ac:dyDescent="0.25">
      <c r="A98" s="1" t="s">
        <v>239</v>
      </c>
      <c r="B98" s="1" t="s">
        <v>1861</v>
      </c>
      <c r="C98" s="1" t="s">
        <v>241</v>
      </c>
      <c r="D98" s="1" t="e">
        <f>VLOOKUP(A98,#REF!,9,0)</f>
        <v>#REF!</v>
      </c>
      <c r="E98" s="2">
        <v>43668</v>
      </c>
      <c r="F98" s="2">
        <v>45495</v>
      </c>
      <c r="G98" s="3" t="e">
        <f>VLOOKUP(A98,#REF!,6,0)</f>
        <v>#REF!</v>
      </c>
      <c r="H98" s="3">
        <f>VLOOKUP(A98,'SIAC-VIGENTES'!$A$2:$N$153,14,0)</f>
        <v>72000</v>
      </c>
      <c r="I98" s="3" t="e">
        <f t="shared" si="2"/>
        <v>#REF!</v>
      </c>
    </row>
    <row r="99" spans="1:9" ht="15.75" customHeight="1" x14ac:dyDescent="0.25">
      <c r="A99" s="1" t="s">
        <v>242</v>
      </c>
      <c r="B99" s="1" t="s">
        <v>1862</v>
      </c>
      <c r="C99" s="1" t="s">
        <v>244</v>
      </c>
      <c r="D99" s="1" t="e">
        <f>VLOOKUP(A99,#REF!,9,0)</f>
        <v>#REF!</v>
      </c>
      <c r="E99" s="2">
        <v>43812</v>
      </c>
      <c r="F99" s="2">
        <v>45639</v>
      </c>
      <c r="G99" s="3" t="e">
        <f>VLOOKUP(A99,#REF!,6,0)</f>
        <v>#REF!</v>
      </c>
      <c r="H99" s="3">
        <f>VLOOKUP(A99,'SIAC-VIGENTES'!$A$2:$N$153,14,0)</f>
        <v>90000</v>
      </c>
      <c r="I99" s="3" t="e">
        <f t="shared" ref="I99:I130" si="3">H99-G99</f>
        <v>#REF!</v>
      </c>
    </row>
    <row r="100" spans="1:9" ht="15.75" customHeight="1" x14ac:dyDescent="0.25">
      <c r="A100" s="1" t="s">
        <v>245</v>
      </c>
      <c r="B100" s="1" t="s">
        <v>1863</v>
      </c>
      <c r="C100" s="1" t="s">
        <v>247</v>
      </c>
      <c r="D100" s="1" t="e">
        <f>VLOOKUP(A100,#REF!,9,0)</f>
        <v>#REF!</v>
      </c>
      <c r="E100" s="2">
        <v>43944</v>
      </c>
      <c r="F100" s="2">
        <v>45770</v>
      </c>
      <c r="G100" s="3" t="e">
        <f>VLOOKUP(A100,#REF!,6,0)</f>
        <v>#REF!</v>
      </c>
      <c r="H100" s="3">
        <f>VLOOKUP(A100,'SIAC-VIGENTES'!$A$2:$N$153,14,0)</f>
        <v>14400</v>
      </c>
      <c r="I100" s="3" t="e">
        <f t="shared" si="3"/>
        <v>#REF!</v>
      </c>
    </row>
    <row r="101" spans="1:9" ht="15.75" customHeight="1" x14ac:dyDescent="0.25">
      <c r="A101" s="1" t="s">
        <v>248</v>
      </c>
      <c r="B101" s="1" t="s">
        <v>576</v>
      </c>
      <c r="C101" s="1" t="s">
        <v>251</v>
      </c>
      <c r="D101" s="1" t="e">
        <f>VLOOKUP(A101,#REF!,9,0)</f>
        <v>#REF!</v>
      </c>
      <c r="E101" s="2">
        <v>43949</v>
      </c>
      <c r="F101" s="2">
        <v>45775</v>
      </c>
      <c r="G101" s="3" t="e">
        <f>VLOOKUP(A101,#REF!,6,0)</f>
        <v>#REF!</v>
      </c>
      <c r="H101" s="3">
        <f>VLOOKUP(A101,'SIAC-VIGENTES'!$A$2:$N$153,14,0)</f>
        <v>63000</v>
      </c>
      <c r="I101" s="3" t="e">
        <f t="shared" si="3"/>
        <v>#REF!</v>
      </c>
    </row>
    <row r="102" spans="1:9" ht="15.75" customHeight="1" x14ac:dyDescent="0.25">
      <c r="A102" s="1" t="s">
        <v>252</v>
      </c>
      <c r="B102" s="1" t="s">
        <v>721</v>
      </c>
      <c r="C102" s="1" t="s">
        <v>34</v>
      </c>
      <c r="D102" s="1" t="e">
        <f>VLOOKUP(A102,#REF!,9,0)</f>
        <v>#REF!</v>
      </c>
      <c r="E102" s="2">
        <v>44011</v>
      </c>
      <c r="F102" s="2">
        <v>44376</v>
      </c>
      <c r="G102" s="3" t="e">
        <f>VLOOKUP(A102,#REF!,6,0)</f>
        <v>#REF!</v>
      </c>
      <c r="H102" s="3">
        <f>VLOOKUP(A102,'SIAC-VIGENTES'!$A$2:$N$153,14,0)</f>
        <v>104302.67</v>
      </c>
      <c r="I102" s="3" t="e">
        <f t="shared" si="3"/>
        <v>#REF!</v>
      </c>
    </row>
    <row r="103" spans="1:9" ht="15.75" customHeight="1" x14ac:dyDescent="0.25">
      <c r="A103" s="1" t="s">
        <v>254</v>
      </c>
      <c r="B103" s="1" t="s">
        <v>1864</v>
      </c>
      <c r="C103" s="1" t="s">
        <v>255</v>
      </c>
      <c r="D103" s="1" t="e">
        <f>VLOOKUP(A103,#REF!,9,0)</f>
        <v>#REF!</v>
      </c>
      <c r="E103" s="2">
        <v>43871</v>
      </c>
      <c r="F103" s="2">
        <v>44237</v>
      </c>
      <c r="G103" s="3" t="e">
        <f>VLOOKUP(A103,#REF!,6,0)</f>
        <v>#REF!</v>
      </c>
      <c r="H103" s="3">
        <f>VLOOKUP(A103,'SIAC-VIGENTES'!$A$2:$N$153,14,0)</f>
        <v>36150</v>
      </c>
      <c r="I103" s="3" t="e">
        <f t="shared" si="3"/>
        <v>#REF!</v>
      </c>
    </row>
    <row r="104" spans="1:9" ht="15.75" customHeight="1" x14ac:dyDescent="0.25">
      <c r="A104" s="1" t="s">
        <v>257</v>
      </c>
      <c r="B104" s="1" t="s">
        <v>1637</v>
      </c>
      <c r="C104" s="1" t="s">
        <v>259</v>
      </c>
      <c r="D104" s="1" t="e">
        <f>VLOOKUP(A104,#REF!,9,0)</f>
        <v>#REF!</v>
      </c>
      <c r="E104" s="2">
        <v>44018</v>
      </c>
      <c r="F104" s="2">
        <v>45844</v>
      </c>
      <c r="G104" s="3" t="e">
        <f>VLOOKUP(A104,#REF!,6,0)</f>
        <v>#REF!</v>
      </c>
      <c r="H104" s="3">
        <f>VLOOKUP(A104,'SIAC-VIGENTES'!$A$2:$N$153,14,0)</f>
        <v>114000</v>
      </c>
      <c r="I104" s="3" t="e">
        <f t="shared" si="3"/>
        <v>#REF!</v>
      </c>
    </row>
    <row r="105" spans="1:9" ht="15.75" customHeight="1" x14ac:dyDescent="0.25">
      <c r="A105" s="1" t="s">
        <v>261</v>
      </c>
      <c r="B105" s="1" t="s">
        <v>875</v>
      </c>
      <c r="C105" s="1" t="s">
        <v>263</v>
      </c>
      <c r="D105" s="1" t="e">
        <f>VLOOKUP(A105,#REF!,9,0)</f>
        <v>#REF!</v>
      </c>
      <c r="E105" s="2">
        <v>44075</v>
      </c>
      <c r="F105" s="2">
        <v>45901</v>
      </c>
      <c r="G105" s="3" t="e">
        <f>VLOOKUP(A105,#REF!,6,0)</f>
        <v>#REF!</v>
      </c>
      <c r="H105" s="3">
        <f>VLOOKUP(A105,'SIAC-VIGENTES'!$A$2:$N$153,14,0)</f>
        <v>90000</v>
      </c>
      <c r="I105" s="3" t="e">
        <f t="shared" si="3"/>
        <v>#REF!</v>
      </c>
    </row>
    <row r="106" spans="1:9" ht="15.75" customHeight="1" x14ac:dyDescent="0.25">
      <c r="A106" s="1" t="s">
        <v>264</v>
      </c>
      <c r="B106" s="1" t="s">
        <v>1602</v>
      </c>
      <c r="C106" s="1" t="s">
        <v>266</v>
      </c>
      <c r="D106" s="1" t="e">
        <f>VLOOKUP(A106,#REF!,9,0)</f>
        <v>#REF!</v>
      </c>
      <c r="E106" s="2">
        <v>44035</v>
      </c>
      <c r="F106" s="2">
        <v>45861</v>
      </c>
      <c r="G106" s="3" t="e">
        <f>VLOOKUP(A106,#REF!,6,0)</f>
        <v>#REF!</v>
      </c>
      <c r="H106" s="3">
        <f>VLOOKUP(A106,'SIAC-VIGENTES'!$A$2:$N$153,14,0)</f>
        <v>99000</v>
      </c>
      <c r="I106" s="3" t="e">
        <f t="shared" si="3"/>
        <v>#REF!</v>
      </c>
    </row>
    <row r="107" spans="1:9" ht="15.75" customHeight="1" x14ac:dyDescent="0.25">
      <c r="A107" s="1" t="s">
        <v>267</v>
      </c>
      <c r="B107" s="1" t="s">
        <v>1865</v>
      </c>
      <c r="C107" s="1" t="s">
        <v>268</v>
      </c>
      <c r="D107" s="1" t="e">
        <f>VLOOKUP(A107,#REF!,9,0)</f>
        <v>#REF!</v>
      </c>
      <c r="E107" s="2">
        <v>44050</v>
      </c>
      <c r="F107" s="2">
        <v>44415</v>
      </c>
      <c r="G107" s="3" t="e">
        <f>VLOOKUP(A107,#REF!,6,0)</f>
        <v>#REF!</v>
      </c>
      <c r="H107" s="3">
        <f>VLOOKUP(A107,'SIAC-VIGENTES'!$A$2:$N$153,14,0)</f>
        <v>64019.73</v>
      </c>
      <c r="I107" s="3" t="e">
        <f t="shared" si="3"/>
        <v>#REF!</v>
      </c>
    </row>
    <row r="108" spans="1:9" ht="15.75" customHeight="1" x14ac:dyDescent="0.25">
      <c r="A108" s="1" t="s">
        <v>269</v>
      </c>
      <c r="B108" s="1" t="s">
        <v>1866</v>
      </c>
      <c r="C108" s="1" t="s">
        <v>56</v>
      </c>
      <c r="D108" s="1" t="e">
        <f>VLOOKUP(A108,#REF!,9,0)</f>
        <v>#REF!</v>
      </c>
      <c r="E108" s="2">
        <v>44088</v>
      </c>
      <c r="F108" s="2">
        <v>44453</v>
      </c>
      <c r="G108" s="3" t="e">
        <f>VLOOKUP(A108,#REF!,6,0)</f>
        <v>#REF!</v>
      </c>
      <c r="H108" s="3">
        <f>VLOOKUP(A108,'SIAC-VIGENTES'!$A$2:$N$153,14,0)</f>
        <v>11797.06</v>
      </c>
      <c r="I108" s="3" t="e">
        <f t="shared" si="3"/>
        <v>#REF!</v>
      </c>
    </row>
    <row r="109" spans="1:9" ht="15.75" customHeight="1" x14ac:dyDescent="0.25">
      <c r="A109" s="1" t="s">
        <v>270</v>
      </c>
      <c r="B109" s="1" t="s">
        <v>1867</v>
      </c>
      <c r="C109" s="1" t="s">
        <v>271</v>
      </c>
      <c r="D109" s="1" t="e">
        <f>VLOOKUP(A109,#REF!,9,0)</f>
        <v>#REF!</v>
      </c>
      <c r="E109" s="2">
        <v>44067</v>
      </c>
      <c r="F109" s="2">
        <v>44432</v>
      </c>
      <c r="G109" s="3" t="e">
        <f>VLOOKUP(A109,#REF!,6,0)</f>
        <v>#REF!</v>
      </c>
      <c r="H109" s="3">
        <f>VLOOKUP(A109,'SIAC-VIGENTES'!$A$2:$N$153,14,0)</f>
        <v>44699.6</v>
      </c>
      <c r="I109" s="3" t="e">
        <f t="shared" si="3"/>
        <v>#REF!</v>
      </c>
    </row>
    <row r="110" spans="1:9" ht="15.75" customHeight="1" x14ac:dyDescent="0.25">
      <c r="A110" s="1" t="s">
        <v>272</v>
      </c>
      <c r="B110" s="1" t="s">
        <v>899</v>
      </c>
      <c r="C110" s="1" t="s">
        <v>273</v>
      </c>
      <c r="D110" s="1" t="e">
        <f>VLOOKUP(A110,#REF!,9,0)</f>
        <v>#REF!</v>
      </c>
      <c r="E110" s="2">
        <v>44068</v>
      </c>
      <c r="F110" s="2">
        <v>44433</v>
      </c>
      <c r="G110" s="3" t="e">
        <f>VLOOKUP(A110,#REF!,6,0)</f>
        <v>#REF!</v>
      </c>
      <c r="H110" s="3">
        <f>VLOOKUP(A110,'SIAC-VIGENTES'!$A$2:$N$153,14,0)</f>
        <v>18486</v>
      </c>
      <c r="I110" s="3" t="e">
        <f t="shared" si="3"/>
        <v>#REF!</v>
      </c>
    </row>
    <row r="111" spans="1:9" ht="15.75" customHeight="1" x14ac:dyDescent="0.25">
      <c r="A111" s="1" t="s">
        <v>274</v>
      </c>
      <c r="B111" s="1" t="s">
        <v>1606</v>
      </c>
      <c r="C111" s="1" t="s">
        <v>276</v>
      </c>
      <c r="D111" s="1" t="e">
        <f>VLOOKUP(A111,#REF!,9,0)</f>
        <v>#REF!</v>
      </c>
      <c r="E111" s="2">
        <v>44103</v>
      </c>
      <c r="F111" s="2">
        <v>45929</v>
      </c>
      <c r="G111" s="3" t="e">
        <f>VLOOKUP(A111,#REF!,6,0)</f>
        <v>#REF!</v>
      </c>
      <c r="H111" s="3" t="e">
        <f>VLOOKUP(A111,'SIAC-VIGENTES'!$A$2:$N$153,14,0)</f>
        <v>#N/A</v>
      </c>
      <c r="I111" s="3" t="e">
        <f t="shared" si="3"/>
        <v>#N/A</v>
      </c>
    </row>
    <row r="112" spans="1:9" ht="15.75" customHeight="1" x14ac:dyDescent="0.25">
      <c r="A112" s="1" t="s">
        <v>277</v>
      </c>
      <c r="B112" s="1" t="s">
        <v>1604</v>
      </c>
      <c r="C112" s="1" t="s">
        <v>279</v>
      </c>
      <c r="D112" s="1" t="e">
        <f>VLOOKUP(A112,#REF!,9,0)</f>
        <v>#REF!</v>
      </c>
      <c r="E112" s="2">
        <v>44118</v>
      </c>
      <c r="F112" s="2">
        <v>45944</v>
      </c>
      <c r="G112" s="3" t="e">
        <f>VLOOKUP(A112,#REF!,6,0)</f>
        <v>#REF!</v>
      </c>
      <c r="H112" s="3" t="e">
        <f>VLOOKUP(A112,'SIAC-VIGENTES'!$A$2:$N$153,14,0)</f>
        <v>#N/A</v>
      </c>
      <c r="I112" s="3" t="e">
        <f t="shared" si="3"/>
        <v>#N/A</v>
      </c>
    </row>
    <row r="113" spans="1:9" ht="15.75" customHeight="1" x14ac:dyDescent="0.25">
      <c r="A113" s="1" t="s">
        <v>280</v>
      </c>
      <c r="B113" s="1" t="s">
        <v>1661</v>
      </c>
      <c r="C113" s="1" t="s">
        <v>282</v>
      </c>
      <c r="D113" s="1" t="e">
        <f>VLOOKUP(A113,#REF!,9,0)</f>
        <v>#REF!</v>
      </c>
      <c r="E113" s="2">
        <v>44119</v>
      </c>
      <c r="F113" s="2">
        <v>45945</v>
      </c>
      <c r="G113" s="3" t="e">
        <f>VLOOKUP(A113,#REF!,6,0)</f>
        <v>#REF!</v>
      </c>
      <c r="H113" s="3">
        <f>VLOOKUP(A113,'SIAC-VIGENTES'!$A$2:$N$153,14,0)</f>
        <v>468228</v>
      </c>
      <c r="I113" s="3" t="e">
        <f t="shared" si="3"/>
        <v>#REF!</v>
      </c>
    </row>
    <row r="114" spans="1:9" ht="15.75" customHeight="1" x14ac:dyDescent="0.25">
      <c r="A114" s="1" t="s">
        <v>283</v>
      </c>
      <c r="B114" s="1" t="s">
        <v>1014</v>
      </c>
      <c r="C114" s="1" t="s">
        <v>284</v>
      </c>
      <c r="D114" s="1" t="e">
        <f>VLOOKUP(A114,#REF!,9,0)</f>
        <v>#REF!</v>
      </c>
      <c r="E114" s="2">
        <v>44164</v>
      </c>
      <c r="F114" s="2">
        <v>44529</v>
      </c>
      <c r="G114" s="3" t="e">
        <f>VLOOKUP(A114,#REF!,6,0)</f>
        <v>#REF!</v>
      </c>
      <c r="H114" s="3">
        <f>VLOOKUP(A114,'SIAC-VIGENTES'!$A$2:$N$153,14,0)</f>
        <v>33150</v>
      </c>
      <c r="I114" s="3" t="e">
        <f t="shared" si="3"/>
        <v>#REF!</v>
      </c>
    </row>
    <row r="115" spans="1:9" ht="15.75" customHeight="1" x14ac:dyDescent="0.25">
      <c r="A115" s="1" t="s">
        <v>285</v>
      </c>
      <c r="B115" s="1" t="s">
        <v>1868</v>
      </c>
      <c r="C115" s="1" t="s">
        <v>286</v>
      </c>
      <c r="D115" s="1" t="e">
        <f>VLOOKUP(A115,#REF!,9,0)</f>
        <v>#REF!</v>
      </c>
      <c r="E115" s="2">
        <v>44140</v>
      </c>
      <c r="F115" s="2">
        <v>44505</v>
      </c>
      <c r="G115" s="3" t="e">
        <f>VLOOKUP(A115,#REF!,6,0)</f>
        <v>#REF!</v>
      </c>
      <c r="H115" s="3" t="e">
        <f>VLOOKUP(A115,'SIAC-VIGENTES'!$A$2:$N$153,14,0)</f>
        <v>#N/A</v>
      </c>
      <c r="I115" s="3" t="e">
        <f t="shared" si="3"/>
        <v>#N/A</v>
      </c>
    </row>
    <row r="116" spans="1:9" ht="15.75" customHeight="1" x14ac:dyDescent="0.25">
      <c r="A116" s="1" t="s">
        <v>304</v>
      </c>
      <c r="B116" s="1" t="s">
        <v>1869</v>
      </c>
      <c r="C116" s="1" t="s">
        <v>1870</v>
      </c>
      <c r="D116" s="1" t="e">
        <f>VLOOKUP(A116,#REF!,9,0)</f>
        <v>#REF!</v>
      </c>
      <c r="E116" s="2">
        <v>43795</v>
      </c>
      <c r="F116" s="2">
        <v>45622</v>
      </c>
      <c r="G116" s="3" t="e">
        <f>VLOOKUP(A116,#REF!,6,0)</f>
        <v>#REF!</v>
      </c>
      <c r="H116" s="3">
        <f>VLOOKUP(A116,'SIAC-VIGENTES'!$A$2:$N$153,14,0)</f>
        <v>117800</v>
      </c>
      <c r="I116" s="3" t="e">
        <f t="shared" si="3"/>
        <v>#REF!</v>
      </c>
    </row>
    <row r="117" spans="1:9" ht="15.75" customHeight="1" x14ac:dyDescent="0.25">
      <c r="A117" s="1" t="s">
        <v>325</v>
      </c>
      <c r="B117" s="1" t="s">
        <v>1871</v>
      </c>
      <c r="C117" s="1" t="s">
        <v>1872</v>
      </c>
      <c r="D117" s="1" t="e">
        <f>VLOOKUP(A117,#REF!,9,0)</f>
        <v>#REF!</v>
      </c>
      <c r="E117" s="2">
        <v>43461</v>
      </c>
      <c r="F117" s="2">
        <v>44557</v>
      </c>
      <c r="G117" s="3" t="e">
        <f>VLOOKUP(A117,#REF!,6,0)</f>
        <v>#REF!</v>
      </c>
      <c r="H117" s="3">
        <f>VLOOKUP(A117,'SIAC-VIGENTES'!$A$2:$N$153,14,0)</f>
        <v>743700</v>
      </c>
      <c r="I117" s="3" t="e">
        <f t="shared" si="3"/>
        <v>#REF!</v>
      </c>
    </row>
    <row r="118" spans="1:9" ht="15.75" customHeight="1" x14ac:dyDescent="0.25">
      <c r="A118" s="1" t="s">
        <v>330</v>
      </c>
      <c r="B118" s="1" t="s">
        <v>1873</v>
      </c>
      <c r="C118" s="1" t="s">
        <v>1874</v>
      </c>
      <c r="D118" s="1" t="e">
        <f>VLOOKUP(A118,#REF!,9,0)</f>
        <v>#REF!</v>
      </c>
      <c r="E118" s="2">
        <v>44083</v>
      </c>
      <c r="F118" s="2">
        <v>44813</v>
      </c>
      <c r="G118" s="3" t="e">
        <f>VLOOKUP(A118,#REF!,6,0)</f>
        <v>#REF!</v>
      </c>
      <c r="H118" s="3">
        <f>VLOOKUP(A118,'SIAC-VIGENTES'!$A$2:$N$153,14,0)</f>
        <v>419900</v>
      </c>
      <c r="I118" s="3" t="e">
        <f t="shared" si="3"/>
        <v>#REF!</v>
      </c>
    </row>
    <row r="119" spans="1:9" ht="15.75" customHeight="1" x14ac:dyDescent="0.25">
      <c r="A119" s="1" t="s">
        <v>350</v>
      </c>
      <c r="B119" s="1" t="s">
        <v>1875</v>
      </c>
      <c r="C119" s="1" t="s">
        <v>1876</v>
      </c>
      <c r="D119" s="1" t="e">
        <f>VLOOKUP(A119,#REF!,9,0)</f>
        <v>#REF!</v>
      </c>
      <c r="E119" s="2">
        <v>44133</v>
      </c>
      <c r="F119" s="2">
        <v>44196</v>
      </c>
      <c r="G119" s="3" t="e">
        <f>VLOOKUP(A119,#REF!,6,0)</f>
        <v>#REF!</v>
      </c>
      <c r="H119" s="3">
        <f>VLOOKUP(A119,'SIAC-VIGENTES'!$A$2:$N$153,14,0)</f>
        <v>47363.6</v>
      </c>
      <c r="I119" s="3" t="e">
        <f t="shared" si="3"/>
        <v>#REF!</v>
      </c>
    </row>
    <row r="120" spans="1:9" ht="15.75" customHeight="1" x14ac:dyDescent="0.25">
      <c r="A120" s="1" t="s">
        <v>355</v>
      </c>
      <c r="B120" s="1" t="s">
        <v>1877</v>
      </c>
      <c r="C120" s="1" t="s">
        <v>1878</v>
      </c>
      <c r="D120" s="1" t="e">
        <f>VLOOKUP(A120,#REF!,9,0)</f>
        <v>#REF!</v>
      </c>
      <c r="E120" s="2">
        <v>43818</v>
      </c>
      <c r="F120" s="2">
        <v>44914</v>
      </c>
      <c r="G120" s="3" t="e">
        <f>VLOOKUP(A120,#REF!,6,0)</f>
        <v>#REF!</v>
      </c>
      <c r="H120" s="3">
        <f>VLOOKUP(A120,'SIAC-VIGENTES'!$A$2:$N$153,14,0)</f>
        <v>913530</v>
      </c>
      <c r="I120" s="3" t="e">
        <f t="shared" si="3"/>
        <v>#REF!</v>
      </c>
    </row>
    <row r="121" spans="1:9" ht="15.75" customHeight="1" x14ac:dyDescent="0.25">
      <c r="A121" s="1" t="s">
        <v>394</v>
      </c>
      <c r="B121" s="1" t="s">
        <v>1879</v>
      </c>
      <c r="C121" s="1" t="s">
        <v>1880</v>
      </c>
      <c r="D121" s="1" t="e">
        <f>VLOOKUP(A121,#REF!,9,0)</f>
        <v>#REF!</v>
      </c>
      <c r="E121" s="2">
        <v>43923</v>
      </c>
      <c r="F121" s="2">
        <v>44288</v>
      </c>
      <c r="G121" s="3" t="e">
        <f>VLOOKUP(A121,#REF!,6,0)</f>
        <v>#REF!</v>
      </c>
      <c r="H121" s="3">
        <f>VLOOKUP(A121,'SIAC-VIGENTES'!$A$2:$N$153,14,0)</f>
        <v>137204.85</v>
      </c>
      <c r="I121" s="3" t="e">
        <f t="shared" si="3"/>
        <v>#REF!</v>
      </c>
    </row>
    <row r="122" spans="1:9" ht="15.75" customHeight="1" x14ac:dyDescent="0.25">
      <c r="A122" s="1" t="s">
        <v>405</v>
      </c>
      <c r="B122" s="1" t="s">
        <v>1881</v>
      </c>
      <c r="C122" s="1" t="s">
        <v>1882</v>
      </c>
      <c r="D122" s="1" t="e">
        <f>VLOOKUP(A122,#REF!,9,0)</f>
        <v>#REF!</v>
      </c>
      <c r="E122" s="2">
        <v>43794</v>
      </c>
      <c r="F122" s="2">
        <v>45656</v>
      </c>
      <c r="G122" s="3" t="e">
        <f>VLOOKUP(A122,#REF!,6,0)</f>
        <v>#REF!</v>
      </c>
      <c r="H122" s="3">
        <f>VLOOKUP(A122,'SIAC-VIGENTES'!$A$2:$N$153,14,0)</f>
        <v>335674.09</v>
      </c>
      <c r="I122" s="3" t="e">
        <f t="shared" si="3"/>
        <v>#REF!</v>
      </c>
    </row>
    <row r="123" spans="1:9" ht="15.75" customHeight="1" x14ac:dyDescent="0.25">
      <c r="A123" s="1" t="s">
        <v>420</v>
      </c>
      <c r="B123" s="1" t="s">
        <v>1883</v>
      </c>
      <c r="C123" s="1" t="s">
        <v>1884</v>
      </c>
      <c r="D123" s="1" t="e">
        <f>VLOOKUP(A123,#REF!,9,0)</f>
        <v>#REF!</v>
      </c>
      <c r="E123" s="2">
        <v>44089</v>
      </c>
      <c r="F123" s="2">
        <v>44211</v>
      </c>
      <c r="G123" s="3" t="e">
        <f>VLOOKUP(A123,#REF!,6,0)</f>
        <v>#REF!</v>
      </c>
      <c r="H123" s="3">
        <f>VLOOKUP(A123,'SIAC-VIGENTES'!$A$2:$N$153,14,0)</f>
        <v>9360</v>
      </c>
      <c r="I123" s="3" t="e">
        <f t="shared" si="3"/>
        <v>#REF!</v>
      </c>
    </row>
    <row r="124" spans="1:9" ht="15.75" customHeight="1" x14ac:dyDescent="0.25">
      <c r="A124" s="1" t="s">
        <v>430</v>
      </c>
      <c r="B124" s="1" t="s">
        <v>432</v>
      </c>
      <c r="C124" s="1" t="s">
        <v>1882</v>
      </c>
      <c r="D124" s="1" t="e">
        <f>VLOOKUP(A124,#REF!,9,0)</f>
        <v>#REF!</v>
      </c>
      <c r="E124" s="2">
        <v>43403</v>
      </c>
      <c r="F124" s="2">
        <v>45229</v>
      </c>
      <c r="G124" s="3" t="e">
        <f>VLOOKUP(A124,#REF!,6,0)</f>
        <v>#REF!</v>
      </c>
      <c r="H124" s="3">
        <f>VLOOKUP(A124,'SIAC-VIGENTES'!$A$2:$N$153,14,0)</f>
        <v>371880</v>
      </c>
      <c r="I124" s="3" t="e">
        <f t="shared" si="3"/>
        <v>#REF!</v>
      </c>
    </row>
    <row r="125" spans="1:9" ht="15.75" customHeight="1" x14ac:dyDescent="0.25">
      <c r="A125" s="1" t="s">
        <v>439</v>
      </c>
      <c r="B125" s="1" t="s">
        <v>1865</v>
      </c>
      <c r="C125" s="1" t="s">
        <v>1885</v>
      </c>
      <c r="D125" s="1" t="e">
        <f>VLOOKUP(A125,#REF!,9,0)</f>
        <v>#REF!</v>
      </c>
      <c r="E125" s="2">
        <v>44013</v>
      </c>
      <c r="F125" s="2">
        <v>44197</v>
      </c>
      <c r="G125" s="3" t="e">
        <f>VLOOKUP(A125,#REF!,6,0)</f>
        <v>#REF!</v>
      </c>
      <c r="H125" s="3">
        <f>VLOOKUP(A125,'SIAC-VIGENTES'!$A$2:$N$153,14,0)</f>
        <v>161229.65</v>
      </c>
      <c r="I125" s="3" t="e">
        <f t="shared" si="3"/>
        <v>#REF!</v>
      </c>
    </row>
    <row r="126" spans="1:9" ht="15.75" customHeight="1" x14ac:dyDescent="0.25">
      <c r="A126" s="1" t="s">
        <v>451</v>
      </c>
      <c r="B126" s="1" t="s">
        <v>1886</v>
      </c>
      <c r="C126" s="1" t="s">
        <v>1887</v>
      </c>
      <c r="D126" s="1" t="e">
        <f>VLOOKUP(A126,#REF!,9,0)</f>
        <v>#REF!</v>
      </c>
      <c r="E126" s="2">
        <v>44013</v>
      </c>
      <c r="F126" s="2">
        <v>44197</v>
      </c>
      <c r="G126" s="3" t="e">
        <f>VLOOKUP(A126,#REF!,6,0)</f>
        <v>#REF!</v>
      </c>
      <c r="H126" s="3">
        <f>VLOOKUP(A126,'SIAC-VIGENTES'!$A$2:$N$153,14,0)</f>
        <v>130716.06</v>
      </c>
      <c r="I126" s="3" t="e">
        <f t="shared" si="3"/>
        <v>#REF!</v>
      </c>
    </row>
    <row r="127" spans="1:9" ht="15.75" customHeight="1" x14ac:dyDescent="0.25">
      <c r="A127" s="1" t="s">
        <v>460</v>
      </c>
      <c r="B127" s="1" t="s">
        <v>1888</v>
      </c>
      <c r="C127" s="1" t="s">
        <v>1874</v>
      </c>
      <c r="D127" s="1" t="e">
        <f>VLOOKUP(A127,#REF!,9,0)</f>
        <v>#REF!</v>
      </c>
      <c r="E127" s="2">
        <v>43812</v>
      </c>
      <c r="F127" s="2">
        <v>44178</v>
      </c>
      <c r="G127" s="3" t="e">
        <f>VLOOKUP(A127,#REF!,6,0)</f>
        <v>#REF!</v>
      </c>
      <c r="H127" s="3">
        <f>VLOOKUP(A127,'SIAC-VIGENTES'!$A$2:$N$153,14,0)</f>
        <v>214900</v>
      </c>
      <c r="I127" s="3" t="e">
        <f t="shared" si="3"/>
        <v>#REF!</v>
      </c>
    </row>
    <row r="128" spans="1:9" ht="15.75" customHeight="1" x14ac:dyDescent="0.25">
      <c r="A128" s="1" t="s">
        <v>469</v>
      </c>
      <c r="B128" s="1" t="s">
        <v>471</v>
      </c>
      <c r="C128" s="1" t="s">
        <v>1882</v>
      </c>
      <c r="D128" s="1" t="e">
        <f>VLOOKUP(A128,#REF!,9,0)</f>
        <v>#REF!</v>
      </c>
      <c r="E128" s="2">
        <v>43200</v>
      </c>
      <c r="F128" s="2">
        <v>45026</v>
      </c>
      <c r="G128" s="3" t="e">
        <f>VLOOKUP(A128,#REF!,6,0)</f>
        <v>#REF!</v>
      </c>
      <c r="H128" s="3">
        <f>VLOOKUP(A128,'SIAC-VIGENTES'!$A$2:$N$153,14,0)</f>
        <v>341400</v>
      </c>
      <c r="I128" s="3" t="e">
        <f t="shared" si="3"/>
        <v>#REF!</v>
      </c>
    </row>
    <row r="129" spans="1:9" ht="15.75" customHeight="1" x14ac:dyDescent="0.25">
      <c r="A129" s="1" t="s">
        <v>473</v>
      </c>
      <c r="B129" s="1" t="s">
        <v>1889</v>
      </c>
      <c r="C129" s="1" t="s">
        <v>1890</v>
      </c>
      <c r="D129" s="1" t="e">
        <f>VLOOKUP(A129,#REF!,9,0)</f>
        <v>#REF!</v>
      </c>
      <c r="E129" s="2">
        <v>44112</v>
      </c>
      <c r="F129" s="2">
        <v>44477</v>
      </c>
      <c r="G129" s="3" t="e">
        <f>VLOOKUP(A129,#REF!,6,0)</f>
        <v>#REF!</v>
      </c>
      <c r="H129" s="3">
        <f>VLOOKUP(A129,'SIAC-VIGENTES'!$A$2:$N$153,14,0)</f>
        <v>10350</v>
      </c>
      <c r="I129" s="3" t="e">
        <f t="shared" si="3"/>
        <v>#REF!</v>
      </c>
    </row>
    <row r="130" spans="1:9" ht="15.75" customHeight="1" x14ac:dyDescent="0.25">
      <c r="A130" s="1" t="s">
        <v>478</v>
      </c>
      <c r="B130" s="1" t="s">
        <v>480</v>
      </c>
      <c r="C130" s="1" t="s">
        <v>1891</v>
      </c>
      <c r="D130" s="1" t="s">
        <v>1311</v>
      </c>
      <c r="E130" s="2">
        <v>42592</v>
      </c>
      <c r="F130" s="2">
        <v>44418</v>
      </c>
      <c r="G130" s="3" t="e">
        <f>VLOOKUP(A130,#REF!,6,0)</f>
        <v>#REF!</v>
      </c>
      <c r="H130" s="3">
        <f>VLOOKUP(A130,'SIAC-VIGENTES'!$A$2:$N$153,14,0)</f>
        <v>87099.04</v>
      </c>
      <c r="I130" s="3" t="e">
        <f t="shared" si="3"/>
        <v>#REF!</v>
      </c>
    </row>
    <row r="131" spans="1:9" ht="15.75" customHeight="1" x14ac:dyDescent="0.25">
      <c r="A131" s="1" t="s">
        <v>507</v>
      </c>
      <c r="B131" s="1" t="s">
        <v>1892</v>
      </c>
      <c r="C131" s="1" t="s">
        <v>1893</v>
      </c>
      <c r="D131" s="1" t="e">
        <f>VLOOKUP(A131,#REF!,9,0)</f>
        <v>#REF!</v>
      </c>
      <c r="E131" s="2">
        <v>43691</v>
      </c>
      <c r="F131" s="2">
        <v>44584</v>
      </c>
      <c r="G131" s="3" t="e">
        <f>VLOOKUP(A131,#REF!,6,0)</f>
        <v>#REF!</v>
      </c>
      <c r="H131" s="3">
        <f>VLOOKUP(A131,'SIAC-VIGENTES'!$A$2:$N$153,14,0)</f>
        <v>62700</v>
      </c>
      <c r="I131" s="3" t="e">
        <f t="shared" ref="I131:I162" si="4">H131-G131</f>
        <v>#REF!</v>
      </c>
    </row>
    <row r="132" spans="1:9" ht="15.75" customHeight="1" x14ac:dyDescent="0.25">
      <c r="A132" s="1" t="s">
        <v>512</v>
      </c>
      <c r="B132" s="1" t="s">
        <v>1894</v>
      </c>
      <c r="C132" s="1" t="s">
        <v>1895</v>
      </c>
      <c r="D132" s="1" t="e">
        <f>VLOOKUP(A132,#REF!,9,0)</f>
        <v>#REF!</v>
      </c>
      <c r="E132" s="2">
        <v>43845</v>
      </c>
      <c r="F132" s="2">
        <v>44211</v>
      </c>
      <c r="G132" s="3" t="e">
        <f>VLOOKUP(A132,#REF!,6,0)</f>
        <v>#REF!</v>
      </c>
      <c r="H132" s="3">
        <f>VLOOKUP(A132,'SIAC-VIGENTES'!$A$2:$N$153,14,0)</f>
        <v>1920</v>
      </c>
      <c r="I132" s="3" t="e">
        <f t="shared" si="4"/>
        <v>#REF!</v>
      </c>
    </row>
    <row r="133" spans="1:9" ht="15.75" customHeight="1" x14ac:dyDescent="0.25">
      <c r="A133" s="1" t="s">
        <v>526</v>
      </c>
      <c r="B133" s="1" t="s">
        <v>1896</v>
      </c>
      <c r="C133" s="1" t="s">
        <v>1878</v>
      </c>
      <c r="D133" s="1" t="e">
        <f>VLOOKUP(A133,#REF!,9,0)</f>
        <v>#REF!</v>
      </c>
      <c r="E133" s="2">
        <v>44088</v>
      </c>
      <c r="F133" s="2">
        <v>44210</v>
      </c>
      <c r="G133" s="3" t="e">
        <f>VLOOKUP(A133,#REF!,6,0)</f>
        <v>#REF!</v>
      </c>
      <c r="H133" s="3">
        <f>VLOOKUP(A133,'SIAC-VIGENTES'!$A$2:$N$153,14,0)</f>
        <v>6720</v>
      </c>
      <c r="I133" s="3" t="e">
        <f t="shared" si="4"/>
        <v>#REF!</v>
      </c>
    </row>
    <row r="134" spans="1:9" ht="15.75" customHeight="1" x14ac:dyDescent="0.25">
      <c r="A134" s="1" t="s">
        <v>531</v>
      </c>
      <c r="B134" s="1" t="s">
        <v>1896</v>
      </c>
      <c r="C134" s="1" t="s">
        <v>1878</v>
      </c>
      <c r="D134" s="1" t="e">
        <f>VLOOKUP(A134,#REF!,9,0)</f>
        <v>#REF!</v>
      </c>
      <c r="E134" s="2">
        <v>44088</v>
      </c>
      <c r="F134" s="2">
        <v>44210</v>
      </c>
      <c r="G134" s="3" t="e">
        <f>VLOOKUP(A134,#REF!,6,0)</f>
        <v>#REF!</v>
      </c>
      <c r="H134" s="3">
        <f>VLOOKUP(A134,'SIAC-VIGENTES'!$A$2:$N$153,14,0)</f>
        <v>4096</v>
      </c>
      <c r="I134" s="3" t="e">
        <f t="shared" si="4"/>
        <v>#REF!</v>
      </c>
    </row>
    <row r="135" spans="1:9" ht="15.75" customHeight="1" x14ac:dyDescent="0.25">
      <c r="A135" s="1" t="s">
        <v>534</v>
      </c>
      <c r="B135" s="1" t="s">
        <v>1896</v>
      </c>
      <c r="C135" s="1" t="s">
        <v>1897</v>
      </c>
      <c r="D135" s="1" t="e">
        <f>VLOOKUP(A135,#REF!,9,0)</f>
        <v>#REF!</v>
      </c>
      <c r="E135" s="2">
        <v>44078</v>
      </c>
      <c r="F135" s="2">
        <v>44200</v>
      </c>
      <c r="G135" s="3" t="e">
        <f>VLOOKUP(A135,#REF!,6,0)</f>
        <v>#REF!</v>
      </c>
      <c r="H135" s="3">
        <f>VLOOKUP(A135,'SIAC-VIGENTES'!$A$2:$N$153,14,0)</f>
        <v>18900</v>
      </c>
      <c r="I135" s="3" t="e">
        <f t="shared" si="4"/>
        <v>#REF!</v>
      </c>
    </row>
    <row r="136" spans="1:9" ht="15.75" customHeight="1" x14ac:dyDescent="0.25">
      <c r="A136" s="1" t="s">
        <v>148</v>
      </c>
      <c r="B136" s="1" t="s">
        <v>1853</v>
      </c>
      <c r="C136" s="1" t="s">
        <v>149</v>
      </c>
      <c r="D136" s="1" t="e">
        <f>VLOOKUP(A136,#REF!,9,0)</f>
        <v>#REF!</v>
      </c>
      <c r="E136" s="2">
        <v>43950</v>
      </c>
      <c r="F136" s="2">
        <v>44315</v>
      </c>
      <c r="G136" s="3" t="e">
        <f>VLOOKUP(A136,#REF!,6,0)</f>
        <v>#REF!</v>
      </c>
      <c r="H136" s="3">
        <f>VLOOKUP(A136,'SIAC-VIGENTES'!$A$2:$N$153,14,0)</f>
        <v>5800</v>
      </c>
      <c r="I136" s="3" t="e">
        <f t="shared" si="4"/>
        <v>#REF!</v>
      </c>
    </row>
    <row r="137" spans="1:9" ht="15.75" customHeight="1" x14ac:dyDescent="0.25">
      <c r="A137" s="1" t="s">
        <v>558</v>
      </c>
      <c r="B137" s="1" t="s">
        <v>560</v>
      </c>
      <c r="C137" s="1" t="s">
        <v>1898</v>
      </c>
      <c r="D137" s="1" t="s">
        <v>1311</v>
      </c>
      <c r="E137" s="2">
        <v>44145</v>
      </c>
      <c r="F137" s="2">
        <v>44510</v>
      </c>
      <c r="G137" s="3" t="e">
        <f>VLOOKUP(A137,#REF!,6,0)</f>
        <v>#REF!</v>
      </c>
      <c r="H137" s="3">
        <f>VLOOKUP(A137,'SIAC-VIGENTES'!$A$2:$N$153,14,0)</f>
        <v>44099.4</v>
      </c>
      <c r="I137" s="3" t="e">
        <f t="shared" si="4"/>
        <v>#REF!</v>
      </c>
    </row>
    <row r="138" spans="1:9" ht="15.75" customHeight="1" x14ac:dyDescent="0.25">
      <c r="A138" s="1" t="s">
        <v>567</v>
      </c>
      <c r="B138" s="1" t="s">
        <v>1899</v>
      </c>
      <c r="C138" s="1" t="s">
        <v>1900</v>
      </c>
      <c r="D138" s="1" t="e">
        <f>VLOOKUP(A138,#REF!,9,0)</f>
        <v>#REF!</v>
      </c>
      <c r="E138" s="2">
        <v>44078</v>
      </c>
      <c r="F138" s="2">
        <v>44808</v>
      </c>
      <c r="G138" s="3" t="e">
        <f>VLOOKUP(A138,#REF!,6,0)</f>
        <v>#REF!</v>
      </c>
      <c r="H138" s="3">
        <f>VLOOKUP(A138,'SIAC-VIGENTES'!$A$2:$N$153,14,0)</f>
        <v>16300</v>
      </c>
      <c r="I138" s="3" t="e">
        <f t="shared" si="4"/>
        <v>#REF!</v>
      </c>
    </row>
    <row r="139" spans="1:9" ht="15.75" customHeight="1" x14ac:dyDescent="0.25">
      <c r="A139" s="1" t="s">
        <v>590</v>
      </c>
      <c r="B139" s="1" t="s">
        <v>1901</v>
      </c>
      <c r="C139" s="1" t="s">
        <v>1902</v>
      </c>
      <c r="D139" s="1" t="e">
        <f>VLOOKUP(A139,#REF!,9,0)</f>
        <v>#REF!</v>
      </c>
      <c r="E139" s="2">
        <v>43797</v>
      </c>
      <c r="F139" s="2">
        <v>44163</v>
      </c>
      <c r="G139" s="3" t="e">
        <f>VLOOKUP(A139,#REF!,6,0)</f>
        <v>#REF!</v>
      </c>
      <c r="H139" s="3">
        <f>VLOOKUP(A139,'SIAC-VIGENTES'!$A$2:$N$153,14,0)</f>
        <v>28245.75</v>
      </c>
      <c r="I139" s="3" t="e">
        <f t="shared" si="4"/>
        <v>#REF!</v>
      </c>
    </row>
    <row r="140" spans="1:9" ht="15.75" customHeight="1" x14ac:dyDescent="0.25">
      <c r="A140" s="1" t="s">
        <v>595</v>
      </c>
      <c r="B140" s="1" t="s">
        <v>597</v>
      </c>
      <c r="C140" s="1" t="s">
        <v>1903</v>
      </c>
      <c r="D140" s="1" t="e">
        <f>VLOOKUP(A140,#REF!,9,0)</f>
        <v>#REF!</v>
      </c>
      <c r="E140" s="2">
        <v>43398</v>
      </c>
      <c r="F140" s="2">
        <v>44494</v>
      </c>
      <c r="G140" s="3" t="e">
        <f>VLOOKUP(A140,#REF!,6,0)</f>
        <v>#REF!</v>
      </c>
      <c r="H140" s="3">
        <f>VLOOKUP(A140,'SIAC-VIGENTES'!$A$2:$N$153,14,0)</f>
        <v>747000</v>
      </c>
      <c r="I140" s="3" t="e">
        <f t="shared" si="4"/>
        <v>#REF!</v>
      </c>
    </row>
    <row r="141" spans="1:9" ht="15.75" customHeight="1" x14ac:dyDescent="0.25">
      <c r="A141" s="1" t="s">
        <v>599</v>
      </c>
      <c r="B141" s="1" t="s">
        <v>601</v>
      </c>
      <c r="C141" s="1" t="s">
        <v>1882</v>
      </c>
      <c r="D141" s="1" t="e">
        <f>VLOOKUP(A141,#REF!,9,0)</f>
        <v>#REF!</v>
      </c>
      <c r="E141" s="2">
        <v>43305</v>
      </c>
      <c r="F141" s="2">
        <v>44766</v>
      </c>
      <c r="G141" s="3" t="e">
        <f>VLOOKUP(A141,#REF!,6,0)</f>
        <v>#REF!</v>
      </c>
      <c r="H141" s="3">
        <f>VLOOKUP(A141,'SIAC-VIGENTES'!$A$2:$N$153,14,0)</f>
        <v>41520</v>
      </c>
      <c r="I141" s="3" t="e">
        <f t="shared" si="4"/>
        <v>#REF!</v>
      </c>
    </row>
    <row r="142" spans="1:9" ht="15.75" customHeight="1" x14ac:dyDescent="0.25">
      <c r="A142" s="1" t="s">
        <v>618</v>
      </c>
      <c r="B142" s="1" t="s">
        <v>1904</v>
      </c>
      <c r="C142" s="1" t="s">
        <v>1905</v>
      </c>
      <c r="D142" s="1" t="s">
        <v>1311</v>
      </c>
      <c r="E142" s="2">
        <v>42837</v>
      </c>
      <c r="F142" s="2">
        <v>44663</v>
      </c>
      <c r="G142" s="3" t="e">
        <f>VLOOKUP(A142,#REF!,6,0)</f>
        <v>#REF!</v>
      </c>
      <c r="H142" s="3">
        <f>VLOOKUP(A142,'SIAC-VIGENTES'!$A$2:$N$153,14,0)</f>
        <v>48000</v>
      </c>
      <c r="I142" s="3" t="e">
        <f t="shared" si="4"/>
        <v>#REF!</v>
      </c>
    </row>
    <row r="143" spans="1:9" ht="15.75" customHeight="1" x14ac:dyDescent="0.25">
      <c r="A143" s="1" t="s">
        <v>651</v>
      </c>
      <c r="B143" s="1" t="s">
        <v>1906</v>
      </c>
      <c r="C143" s="1" t="s">
        <v>1907</v>
      </c>
      <c r="D143" s="1" t="e">
        <f>VLOOKUP(A143,#REF!,9,0)</f>
        <v>#REF!</v>
      </c>
      <c r="E143" s="2">
        <v>44062</v>
      </c>
      <c r="F143" s="2">
        <v>44184</v>
      </c>
      <c r="G143" s="3" t="e">
        <f>VLOOKUP(A143,#REF!,6,0)</f>
        <v>#REF!</v>
      </c>
      <c r="H143" s="3">
        <f>VLOOKUP(A143,'SIAC-VIGENTES'!$A$2:$N$153,14,0)</f>
        <v>28178.87</v>
      </c>
      <c r="I143" s="3" t="e">
        <f t="shared" si="4"/>
        <v>#REF!</v>
      </c>
    </row>
    <row r="144" spans="1:9" ht="15.75" customHeight="1" x14ac:dyDescent="0.25">
      <c r="A144" s="1" t="s">
        <v>664</v>
      </c>
      <c r="B144" s="1" t="s">
        <v>666</v>
      </c>
      <c r="C144" s="1" t="s">
        <v>1903</v>
      </c>
      <c r="D144" s="1" t="e">
        <f>VLOOKUP(A144,#REF!,9,0)</f>
        <v>#REF!</v>
      </c>
      <c r="E144" s="2">
        <v>43427</v>
      </c>
      <c r="F144" s="2">
        <v>44158</v>
      </c>
      <c r="G144" s="3" t="e">
        <f>VLOOKUP(A144,#REF!,6,0)</f>
        <v>#REF!</v>
      </c>
      <c r="H144" s="3">
        <f>VLOOKUP(A144,'SIAC-VIGENTES'!$A$2:$N$153,14,0)</f>
        <v>61145</v>
      </c>
      <c r="I144" s="3" t="e">
        <f t="shared" si="4"/>
        <v>#REF!</v>
      </c>
    </row>
    <row r="145" spans="1:9" ht="15.75" customHeight="1" x14ac:dyDescent="0.25">
      <c r="A145" s="1" t="s">
        <v>669</v>
      </c>
      <c r="B145" s="1" t="s">
        <v>666</v>
      </c>
      <c r="C145" s="1" t="s">
        <v>1903</v>
      </c>
      <c r="D145" s="1" t="e">
        <f>VLOOKUP(A145,#REF!,9,0)</f>
        <v>#REF!</v>
      </c>
      <c r="E145" s="2">
        <v>43474</v>
      </c>
      <c r="F145" s="2">
        <v>44205</v>
      </c>
      <c r="G145" s="3" t="e">
        <f>VLOOKUP(A145,#REF!,6,0)</f>
        <v>#REF!</v>
      </c>
      <c r="H145" s="3">
        <f>VLOOKUP(A145,'SIAC-VIGENTES'!$A$2:$N$153,14,0)</f>
        <v>12229</v>
      </c>
      <c r="I145" s="3" t="e">
        <f t="shared" si="4"/>
        <v>#REF!</v>
      </c>
    </row>
    <row r="146" spans="1:9" ht="15.75" customHeight="1" x14ac:dyDescent="0.25">
      <c r="A146" s="1" t="s">
        <v>707</v>
      </c>
      <c r="B146" s="1" t="s">
        <v>1908</v>
      </c>
      <c r="C146" s="1" t="s">
        <v>1909</v>
      </c>
      <c r="D146" s="1" t="e">
        <f>VLOOKUP(A146,#REF!,9,0)</f>
        <v>#REF!</v>
      </c>
      <c r="E146" s="2">
        <v>44124</v>
      </c>
      <c r="F146" s="2">
        <v>45950</v>
      </c>
      <c r="G146" s="3" t="e">
        <f>VLOOKUP(A146,#REF!,6,0)</f>
        <v>#REF!</v>
      </c>
      <c r="H146" s="3">
        <f>VLOOKUP(A146,'SIAC-VIGENTES'!$A$2:$N$153,14,0)</f>
        <v>249100</v>
      </c>
      <c r="I146" s="3" t="e">
        <f t="shared" si="4"/>
        <v>#REF!</v>
      </c>
    </row>
    <row r="147" spans="1:9" ht="15.75" customHeight="1" x14ac:dyDescent="0.25">
      <c r="A147" s="1" t="s">
        <v>713</v>
      </c>
      <c r="B147" s="1" t="s">
        <v>1910</v>
      </c>
      <c r="C147" s="1" t="s">
        <v>1882</v>
      </c>
      <c r="D147" s="1" t="e">
        <f>VLOOKUP(A147,#REF!,9,0)</f>
        <v>#REF!</v>
      </c>
      <c r="E147" s="2">
        <v>44921</v>
      </c>
      <c r="F147" s="2">
        <v>44884</v>
      </c>
      <c r="G147" s="3" t="e">
        <f>VLOOKUP(A147,#REF!,6,0)</f>
        <v>#REF!</v>
      </c>
      <c r="H147" s="3">
        <f>VLOOKUP(A147,'SIAC-VIGENTES'!$A$2:$N$153,14,0)</f>
        <v>103830</v>
      </c>
      <c r="I147" s="3" t="e">
        <f t="shared" si="4"/>
        <v>#REF!</v>
      </c>
    </row>
    <row r="148" spans="1:9" ht="15.75" customHeight="1" x14ac:dyDescent="0.25">
      <c r="A148" s="1" t="s">
        <v>715</v>
      </c>
      <c r="B148" s="1" t="s">
        <v>1911</v>
      </c>
      <c r="C148" s="1" t="s">
        <v>1912</v>
      </c>
      <c r="D148" s="1" t="e">
        <f>VLOOKUP(A148,#REF!,9,0)</f>
        <v>#REF!</v>
      </c>
      <c r="E148" s="2">
        <v>43825</v>
      </c>
      <c r="F148" s="2">
        <v>44556</v>
      </c>
      <c r="G148" s="3" t="e">
        <f>VLOOKUP(A148,#REF!,6,0)</f>
        <v>#REF!</v>
      </c>
      <c r="H148" s="3">
        <f>VLOOKUP(A148,'SIAC-VIGENTES'!$A$2:$N$153,14,0)</f>
        <v>419900</v>
      </c>
      <c r="I148" s="3" t="e">
        <f t="shared" si="4"/>
        <v>#REF!</v>
      </c>
    </row>
    <row r="149" spans="1:9" ht="15.75" customHeight="1" x14ac:dyDescent="0.25">
      <c r="A149" s="1" t="s">
        <v>726</v>
      </c>
      <c r="B149" s="1" t="s">
        <v>728</v>
      </c>
      <c r="C149" s="1" t="s">
        <v>1913</v>
      </c>
      <c r="D149" s="1" t="s">
        <v>1311</v>
      </c>
      <c r="E149" s="2">
        <v>44076</v>
      </c>
      <c r="F149" s="2">
        <v>44198</v>
      </c>
      <c r="G149" s="3" t="e">
        <f>VLOOKUP(A149,#REF!,6,0)</f>
        <v>#REF!</v>
      </c>
      <c r="H149" s="3">
        <f>VLOOKUP(A149,'SIAC-VIGENTES'!$A$2:$N$153,14,0)</f>
        <v>35260</v>
      </c>
      <c r="I149" s="3" t="e">
        <f t="shared" si="4"/>
        <v>#REF!</v>
      </c>
    </row>
    <row r="150" spans="1:9" ht="15.75" customHeight="1" x14ac:dyDescent="0.25">
      <c r="A150" s="1" t="s">
        <v>743</v>
      </c>
      <c r="B150" s="1" t="s">
        <v>745</v>
      </c>
      <c r="C150" s="1" t="s">
        <v>1914</v>
      </c>
      <c r="D150" s="1" t="e">
        <f>VLOOKUP(A150,#REF!,9,0)</f>
        <v>#REF!</v>
      </c>
      <c r="E150" s="2">
        <v>43970</v>
      </c>
      <c r="F150" s="2">
        <v>44335</v>
      </c>
      <c r="G150" s="3" t="e">
        <f>VLOOKUP(A150,#REF!,6,0)</f>
        <v>#REF!</v>
      </c>
      <c r="H150" s="3">
        <f>VLOOKUP(A150,'SIAC-VIGENTES'!$A$2:$N$153,14,0)</f>
        <v>26000</v>
      </c>
      <c r="I150" s="3" t="e">
        <f t="shared" si="4"/>
        <v>#REF!</v>
      </c>
    </row>
    <row r="151" spans="1:9" ht="15.75" customHeight="1" x14ac:dyDescent="0.25">
      <c r="A151" s="1" t="s">
        <v>759</v>
      </c>
      <c r="B151" s="1" t="s">
        <v>761</v>
      </c>
      <c r="C151" s="1" t="s">
        <v>1882</v>
      </c>
      <c r="D151" s="1" t="e">
        <f>VLOOKUP(A151,#REF!,9,0)</f>
        <v>#REF!</v>
      </c>
      <c r="E151" s="2">
        <v>43535</v>
      </c>
      <c r="F151" s="2">
        <v>44631</v>
      </c>
      <c r="G151" s="3" t="e">
        <f>VLOOKUP(A151,#REF!,6,0)</f>
        <v>#REF!</v>
      </c>
      <c r="H151" s="3">
        <f>VLOOKUP(A151,'SIAC-VIGENTES'!$A$2:$N$153,14,0)</f>
        <v>115068</v>
      </c>
      <c r="I151" s="3" t="e">
        <f t="shared" si="4"/>
        <v>#REF!</v>
      </c>
    </row>
    <row r="152" spans="1:9" ht="15.75" customHeight="1" x14ac:dyDescent="0.25">
      <c r="A152" s="1" t="s">
        <v>774</v>
      </c>
      <c r="B152" s="1" t="s">
        <v>1915</v>
      </c>
      <c r="C152" s="1" t="s">
        <v>1916</v>
      </c>
      <c r="D152" s="1" t="e">
        <f>VLOOKUP(A152,#REF!,9,0)</f>
        <v>#REF!</v>
      </c>
      <c r="E152" s="2">
        <v>44077</v>
      </c>
      <c r="F152" s="2">
        <v>44199</v>
      </c>
      <c r="G152" s="3" t="e">
        <f>VLOOKUP(A152,#REF!,6,0)</f>
        <v>#REF!</v>
      </c>
      <c r="H152" s="3">
        <f>VLOOKUP(A152,'SIAC-VIGENTES'!$A$2:$N$153,14,0)</f>
        <v>13000</v>
      </c>
      <c r="I152" s="3" t="e">
        <f t="shared" si="4"/>
        <v>#REF!</v>
      </c>
    </row>
    <row r="153" spans="1:9" ht="15.75" customHeight="1" x14ac:dyDescent="0.25">
      <c r="A153" s="1" t="s">
        <v>779</v>
      </c>
      <c r="B153" s="1" t="s">
        <v>1917</v>
      </c>
      <c r="C153" s="1" t="s">
        <v>1878</v>
      </c>
      <c r="D153" s="1" t="e">
        <f>VLOOKUP(A153,#REF!,9,0)</f>
        <v>#REF!</v>
      </c>
      <c r="E153" s="2">
        <v>44074</v>
      </c>
      <c r="F153" s="2">
        <v>44196</v>
      </c>
      <c r="G153" s="3" t="e">
        <f>VLOOKUP(A153,#REF!,6,0)</f>
        <v>#REF!</v>
      </c>
      <c r="H153" s="3">
        <f>VLOOKUP(A153,'SIAC-VIGENTES'!$A$2:$N$153,14,0)</f>
        <v>11000</v>
      </c>
      <c r="I153" s="3" t="e">
        <f t="shared" si="4"/>
        <v>#REF!</v>
      </c>
    </row>
    <row r="154" spans="1:9" ht="15.75" customHeight="1" x14ac:dyDescent="0.25">
      <c r="A154" s="1" t="s">
        <v>782</v>
      </c>
      <c r="B154" s="1" t="s">
        <v>1918</v>
      </c>
      <c r="C154" s="1" t="s">
        <v>1882</v>
      </c>
      <c r="D154" s="1" t="e">
        <f>VLOOKUP(A154,#REF!,9,0)</f>
        <v>#REF!</v>
      </c>
      <c r="E154" s="2">
        <v>43788</v>
      </c>
      <c r="F154" s="2">
        <v>44884</v>
      </c>
      <c r="G154" s="3" t="e">
        <f>VLOOKUP(A154,#REF!,6,0)</f>
        <v>#REF!</v>
      </c>
      <c r="H154" s="3">
        <f>VLOOKUP(A154,'SIAC-VIGENTES'!$A$2:$N$153,14,0)</f>
        <v>198154</v>
      </c>
      <c r="I154" s="3" t="e">
        <f t="shared" si="4"/>
        <v>#REF!</v>
      </c>
    </row>
    <row r="155" spans="1:9" ht="15.75" customHeight="1" x14ac:dyDescent="0.25">
      <c r="A155" s="1" t="s">
        <v>801</v>
      </c>
      <c r="B155" s="1" t="s">
        <v>1919</v>
      </c>
      <c r="C155" s="1" t="s">
        <v>1920</v>
      </c>
      <c r="D155" s="1" t="e">
        <f>VLOOKUP(A155,#REF!,9,0)</f>
        <v>#REF!</v>
      </c>
      <c r="E155" s="2">
        <v>44018</v>
      </c>
      <c r="F155" s="2">
        <v>44383</v>
      </c>
      <c r="G155" s="3" t="e">
        <f>VLOOKUP(A155,#REF!,6,0)</f>
        <v>#REF!</v>
      </c>
      <c r="H155" s="3">
        <f>VLOOKUP(A155,'SIAC-VIGENTES'!$A$2:$N$153,14,0)</f>
        <v>69984.53</v>
      </c>
      <c r="I155" s="3" t="e">
        <f t="shared" si="4"/>
        <v>#REF!</v>
      </c>
    </row>
    <row r="156" spans="1:9" ht="15.75" customHeight="1" x14ac:dyDescent="0.25">
      <c r="A156" s="1" t="s">
        <v>807</v>
      </c>
      <c r="B156" s="1" t="s">
        <v>1921</v>
      </c>
      <c r="C156" s="1" t="s">
        <v>1922</v>
      </c>
      <c r="D156" s="1" t="e">
        <f>VLOOKUP(A156,#REF!,9,0)</f>
        <v>#REF!</v>
      </c>
      <c r="E156" s="2">
        <v>43438</v>
      </c>
      <c r="F156" s="2">
        <v>44169</v>
      </c>
      <c r="G156" s="3" t="e">
        <f>VLOOKUP(A156,#REF!,6,0)</f>
        <v>#REF!</v>
      </c>
      <c r="H156" s="3">
        <f>VLOOKUP(A156,'SIAC-VIGENTES'!$A$2:$N$153,14,0)</f>
        <v>31832</v>
      </c>
      <c r="I156" s="3" t="e">
        <f t="shared" si="4"/>
        <v>#REF!</v>
      </c>
    </row>
    <row r="157" spans="1:9" ht="15.75" customHeight="1" x14ac:dyDescent="0.25">
      <c r="A157" s="1" t="s">
        <v>811</v>
      </c>
      <c r="B157" s="1" t="s">
        <v>1923</v>
      </c>
      <c r="C157" s="1" t="s">
        <v>1882</v>
      </c>
      <c r="D157" s="1" t="e">
        <f>VLOOKUP(A157,#REF!,9,0)</f>
        <v>#REF!</v>
      </c>
      <c r="E157" s="2">
        <v>43712</v>
      </c>
      <c r="F157" s="2">
        <v>45539</v>
      </c>
      <c r="G157" s="3" t="e">
        <f>VLOOKUP(A157,#REF!,6,0)</f>
        <v>#REF!</v>
      </c>
      <c r="H157" s="3">
        <f>VLOOKUP(A157,'SIAC-VIGENTES'!$A$2:$N$153,14,0)</f>
        <v>866370.21</v>
      </c>
      <c r="I157" s="3" t="e">
        <f t="shared" si="4"/>
        <v>#REF!</v>
      </c>
    </row>
    <row r="158" spans="1:9" ht="15.75" customHeight="1" x14ac:dyDescent="0.25">
      <c r="A158" s="1" t="s">
        <v>822</v>
      </c>
      <c r="B158" s="1" t="s">
        <v>1924</v>
      </c>
      <c r="C158" s="1" t="s">
        <v>1882</v>
      </c>
      <c r="D158" s="1" t="e">
        <f>VLOOKUP(A158,#REF!,9,0)</f>
        <v>#REF!</v>
      </c>
      <c r="E158" s="2">
        <v>43826</v>
      </c>
      <c r="F158" s="2">
        <v>44922</v>
      </c>
      <c r="G158" s="3" t="e">
        <f>VLOOKUP(A158,#REF!,6,0)</f>
        <v>#REF!</v>
      </c>
      <c r="H158" s="3">
        <f>VLOOKUP(A158,'SIAC-VIGENTES'!$A$2:$N$153,14,0)</f>
        <v>9600</v>
      </c>
      <c r="I158" s="3" t="e">
        <f t="shared" si="4"/>
        <v>#REF!</v>
      </c>
    </row>
    <row r="159" spans="1:9" ht="15.75" customHeight="1" x14ac:dyDescent="0.25">
      <c r="A159" s="1" t="s">
        <v>843</v>
      </c>
      <c r="B159" s="1" t="s">
        <v>845</v>
      </c>
      <c r="C159" s="1" t="s">
        <v>1882</v>
      </c>
      <c r="D159" s="1" t="e">
        <f>VLOOKUP(A159,#REF!,9,0)</f>
        <v>#REF!</v>
      </c>
      <c r="E159" s="2">
        <v>43410</v>
      </c>
      <c r="F159" s="2">
        <v>45236</v>
      </c>
      <c r="G159" s="3" t="e">
        <f>VLOOKUP(A159,#REF!,6,0)</f>
        <v>#REF!</v>
      </c>
      <c r="H159" s="3">
        <f>VLOOKUP(A159,'SIAC-VIGENTES'!$A$2:$N$153,14,0)</f>
        <v>201362.87</v>
      </c>
      <c r="I159" s="3" t="e">
        <f t="shared" si="4"/>
        <v>#REF!</v>
      </c>
    </row>
    <row r="160" spans="1:9" ht="15.75" customHeight="1" x14ac:dyDescent="0.25">
      <c r="A160" s="1" t="s">
        <v>856</v>
      </c>
      <c r="B160" s="1" t="s">
        <v>858</v>
      </c>
      <c r="C160" s="1" t="s">
        <v>1925</v>
      </c>
      <c r="D160" s="1" t="e">
        <f>VLOOKUP(A160,#REF!,9,0)</f>
        <v>#REF!</v>
      </c>
      <c r="E160" s="2">
        <v>44020</v>
      </c>
      <c r="F160" s="2">
        <v>44195</v>
      </c>
      <c r="G160" s="3" t="e">
        <f>VLOOKUP(A160,#REF!,6,0)</f>
        <v>#REF!</v>
      </c>
      <c r="H160" s="3">
        <f>VLOOKUP(A160,'SIAC-VIGENTES'!$A$2:$N$153,14,0)</f>
        <v>11700</v>
      </c>
      <c r="I160" s="3" t="e">
        <f t="shared" si="4"/>
        <v>#REF!</v>
      </c>
    </row>
    <row r="161" spans="1:9" ht="15.75" customHeight="1" x14ac:dyDescent="0.25">
      <c r="A161" s="1" t="s">
        <v>861</v>
      </c>
      <c r="B161" s="1" t="s">
        <v>1926</v>
      </c>
      <c r="C161" s="1" t="s">
        <v>1882</v>
      </c>
      <c r="D161" s="1" t="e">
        <f>VLOOKUP(A161,#REF!,9,0)</f>
        <v>#REF!</v>
      </c>
      <c r="E161" s="2">
        <v>44125</v>
      </c>
      <c r="F161" s="2">
        <v>44490</v>
      </c>
      <c r="G161" s="3" t="e">
        <f>VLOOKUP(A161,#REF!,6,0)</f>
        <v>#REF!</v>
      </c>
      <c r="H161" s="3">
        <f>VLOOKUP(A161,'SIAC-VIGENTES'!$A$2:$N$153,14,0)</f>
        <v>8844.5</v>
      </c>
      <c r="I161" s="3" t="e">
        <f t="shared" si="4"/>
        <v>#REF!</v>
      </c>
    </row>
    <row r="162" spans="1:9" ht="15.75" customHeight="1" x14ac:dyDescent="0.25">
      <c r="A162" s="1" t="s">
        <v>869</v>
      </c>
      <c r="B162" s="1" t="s">
        <v>871</v>
      </c>
      <c r="C162" s="1" t="s">
        <v>1927</v>
      </c>
      <c r="D162" s="1" t="e">
        <f>VLOOKUP(A162,#REF!,9,0)</f>
        <v>#REF!</v>
      </c>
      <c r="E162" s="2">
        <v>44083</v>
      </c>
      <c r="F162" s="2">
        <v>45937</v>
      </c>
      <c r="G162" s="3" t="e">
        <f>VLOOKUP(A162,#REF!,6,0)</f>
        <v>#REF!</v>
      </c>
      <c r="H162" s="3">
        <f>VLOOKUP(A162,'SIAC-VIGENTES'!$A$2:$N$153,14,0)</f>
        <v>158470</v>
      </c>
      <c r="I162" s="3" t="e">
        <f t="shared" si="4"/>
        <v>#REF!</v>
      </c>
    </row>
    <row r="163" spans="1:9" ht="15.75" customHeight="1" x14ac:dyDescent="0.25">
      <c r="A163" s="1" t="s">
        <v>884</v>
      </c>
      <c r="B163" s="1" t="s">
        <v>1928</v>
      </c>
      <c r="C163" s="1" t="s">
        <v>1929</v>
      </c>
      <c r="D163" s="1" t="e">
        <f>VLOOKUP(A163,#REF!,9,0)</f>
        <v>#REF!</v>
      </c>
      <c r="E163" s="2">
        <v>44053</v>
      </c>
      <c r="F163" s="2">
        <v>44195</v>
      </c>
      <c r="G163" s="3" t="e">
        <f>VLOOKUP(A163,#REF!,6,0)</f>
        <v>#REF!</v>
      </c>
      <c r="H163" s="3">
        <f>VLOOKUP(A163,'SIAC-VIGENTES'!$A$2:$N$153,14,0)</f>
        <v>15700</v>
      </c>
      <c r="I163" s="3" t="e">
        <f t="shared" ref="I163:I167" si="5">H163-G163</f>
        <v>#REF!</v>
      </c>
    </row>
    <row r="164" spans="1:9" ht="15.75" customHeight="1" x14ac:dyDescent="0.25">
      <c r="A164" s="1" t="s">
        <v>893</v>
      </c>
      <c r="B164" s="1" t="s">
        <v>1930</v>
      </c>
      <c r="C164" s="1" t="s">
        <v>1931</v>
      </c>
      <c r="D164" s="1" t="e">
        <f>VLOOKUP(A164,#REF!,9,0)</f>
        <v>#REF!</v>
      </c>
      <c r="E164" s="2">
        <v>44069</v>
      </c>
      <c r="F164" s="2">
        <v>44159</v>
      </c>
      <c r="G164" s="3" t="e">
        <f>VLOOKUP(A164,#REF!,6,0)</f>
        <v>#REF!</v>
      </c>
      <c r="H164" s="3">
        <f>VLOOKUP(A164,'SIAC-VIGENTES'!$A$2:$N$153,14,0)</f>
        <v>16410</v>
      </c>
      <c r="I164" s="3" t="e">
        <f t="shared" si="5"/>
        <v>#REF!</v>
      </c>
    </row>
    <row r="165" spans="1:9" ht="15.75" customHeight="1" x14ac:dyDescent="0.25">
      <c r="A165" s="1" t="s">
        <v>272</v>
      </c>
      <c r="B165" s="1" t="s">
        <v>899</v>
      </c>
      <c r="C165" s="1" t="s">
        <v>273</v>
      </c>
      <c r="D165" s="1" t="e">
        <f>VLOOKUP(A165,#REF!,9,0)</f>
        <v>#REF!</v>
      </c>
      <c r="E165" s="2">
        <v>44068</v>
      </c>
      <c r="F165" s="2">
        <v>44433</v>
      </c>
      <c r="G165" s="3" t="e">
        <f>VLOOKUP(A165,#REF!,6,0)</f>
        <v>#REF!</v>
      </c>
      <c r="H165" s="3">
        <f>VLOOKUP(A165,'SIAC-VIGENTES'!$A$2:$N$153,14,0)</f>
        <v>18486</v>
      </c>
      <c r="I165" s="3" t="e">
        <f t="shared" si="5"/>
        <v>#REF!</v>
      </c>
    </row>
    <row r="166" spans="1:9" ht="15.75" customHeight="1" x14ac:dyDescent="0.25">
      <c r="A166" s="1" t="s">
        <v>919</v>
      </c>
      <c r="B166" s="1" t="s">
        <v>921</v>
      </c>
      <c r="C166" s="1" t="s">
        <v>1932</v>
      </c>
      <c r="D166" s="1" t="s">
        <v>1311</v>
      </c>
      <c r="E166" s="2">
        <v>44071</v>
      </c>
      <c r="F166" s="2">
        <v>44163</v>
      </c>
      <c r="G166" s="3" t="e">
        <f>VLOOKUP(A166,#REF!,6,0)</f>
        <v>#REF!</v>
      </c>
      <c r="H166" s="3">
        <f>VLOOKUP(A166,'SIAC-VIGENTES'!$A$2:$N$153,14,0)</f>
        <v>3296.7</v>
      </c>
      <c r="I166" s="3" t="e">
        <f t="shared" si="5"/>
        <v>#REF!</v>
      </c>
    </row>
    <row r="167" spans="1:9" ht="15.75" customHeight="1" x14ac:dyDescent="0.25">
      <c r="A167" s="1" t="s">
        <v>248</v>
      </c>
      <c r="B167" s="1" t="s">
        <v>576</v>
      </c>
      <c r="C167" s="1" t="s">
        <v>251</v>
      </c>
      <c r="D167" s="1" t="e">
        <f>VLOOKUP(A167,#REF!,9,0)</f>
        <v>#REF!</v>
      </c>
      <c r="E167" s="2">
        <v>43949</v>
      </c>
      <c r="F167" s="2">
        <v>45775</v>
      </c>
      <c r="G167" s="3" t="e">
        <f>VLOOKUP(A167,#REF!,6,0)</f>
        <v>#REF!</v>
      </c>
      <c r="H167" s="3">
        <f>VLOOKUP(A167,'SIAC-VIGENTES'!$A$2:$N$153,14,0)</f>
        <v>63000</v>
      </c>
      <c r="I167" s="3" t="e">
        <f t="shared" si="5"/>
        <v>#REF!</v>
      </c>
    </row>
    <row r="168" spans="1:9" ht="15.75" customHeight="1" x14ac:dyDescent="0.25"/>
    <row r="169" spans="1:9" ht="15.75" customHeight="1" x14ac:dyDescent="0.25"/>
    <row r="170" spans="1:9" ht="15.75" customHeight="1" x14ac:dyDescent="0.25"/>
    <row r="171" spans="1:9" ht="15.75" customHeight="1" x14ac:dyDescent="0.25"/>
    <row r="172" spans="1:9" ht="15.75" customHeight="1" x14ac:dyDescent="0.25"/>
    <row r="173" spans="1:9" ht="15.75" customHeight="1" x14ac:dyDescent="0.25"/>
    <row r="174" spans="1:9" ht="15.75" customHeight="1" x14ac:dyDescent="0.25"/>
    <row r="175" spans="1:9" ht="15.75" customHeight="1" x14ac:dyDescent="0.25"/>
    <row r="176" spans="1:9"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zoomScaleNormal="100" workbookViewId="0">
      <selection sqref="A1:XFD1048576"/>
    </sheetView>
  </sheetViews>
  <sheetFormatPr defaultRowHeight="15" x14ac:dyDescent="0.25"/>
  <cols>
    <col min="1" max="1" width="13.140625" customWidth="1"/>
    <col min="2" max="2" width="80.7109375" customWidth="1"/>
    <col min="3" max="3" width="13.85546875" customWidth="1"/>
    <col min="4" max="4" width="12.85546875" customWidth="1"/>
    <col min="5" max="5" width="81.42578125" customWidth="1"/>
    <col min="6" max="6" width="22.42578125" customWidth="1"/>
    <col min="7" max="7" width="29.85546875" customWidth="1"/>
    <col min="8" max="8" width="47.42578125" customWidth="1"/>
    <col min="9" max="9" width="23" customWidth="1"/>
    <col min="10" max="10" width="137.140625" customWidth="1"/>
    <col min="11" max="26" width="8.28515625" customWidth="1"/>
    <col min="27" max="1025" width="14.42578125" customWidth="1"/>
  </cols>
  <sheetData>
    <row r="1" spans="1:26" ht="33" customHeight="1" x14ac:dyDescent="0.25">
      <c r="A1" s="169" t="s">
        <v>0</v>
      </c>
      <c r="B1" s="169" t="s">
        <v>1933</v>
      </c>
      <c r="C1" s="169" t="s">
        <v>1594</v>
      </c>
      <c r="D1" s="169" t="s">
        <v>1934</v>
      </c>
      <c r="E1" s="169" t="s">
        <v>1935</v>
      </c>
      <c r="F1" s="170" t="s">
        <v>1936</v>
      </c>
      <c r="G1" s="171" t="s">
        <v>1937</v>
      </c>
      <c r="H1" s="171" t="s">
        <v>931</v>
      </c>
      <c r="I1" s="171" t="s">
        <v>1938</v>
      </c>
      <c r="J1" s="171" t="s">
        <v>1939</v>
      </c>
      <c r="K1" s="171" t="s">
        <v>1940</v>
      </c>
      <c r="L1" s="1"/>
      <c r="M1" s="1"/>
      <c r="N1" s="1"/>
      <c r="O1" s="1"/>
      <c r="P1" s="1"/>
      <c r="Q1" s="1"/>
      <c r="R1" s="1"/>
      <c r="S1" s="1"/>
      <c r="T1" s="1"/>
      <c r="U1" s="1"/>
      <c r="V1" s="1"/>
      <c r="W1" s="1"/>
      <c r="X1" s="1"/>
      <c r="Y1" s="1"/>
      <c r="Z1" s="1"/>
    </row>
    <row r="2" spans="1:26" ht="60" customHeight="1" x14ac:dyDescent="0.25">
      <c r="A2" s="172" t="s">
        <v>11</v>
      </c>
      <c r="B2" s="173" t="s">
        <v>1941</v>
      </c>
      <c r="C2" s="174">
        <v>44505</v>
      </c>
      <c r="D2" s="175" t="str">
        <f t="shared" ref="D2:D38" ca="1" si="0">IF(C2&lt;TODAY(),"VENCIDO",IF(C2&gt;TODAY(),"VIGENTE"))</f>
        <v>VENCIDO</v>
      </c>
      <c r="E2" s="176" t="s">
        <v>721</v>
      </c>
      <c r="F2" s="177">
        <v>65799.960000000006</v>
      </c>
      <c r="G2" s="1" t="s">
        <v>1942</v>
      </c>
      <c r="H2" s="1" t="s">
        <v>1080</v>
      </c>
      <c r="I2" s="1" t="s">
        <v>1241</v>
      </c>
      <c r="J2" s="1" t="s">
        <v>13</v>
      </c>
      <c r="K2" s="1"/>
      <c r="L2" s="1"/>
      <c r="M2" s="1"/>
      <c r="N2" s="1"/>
      <c r="O2" s="1"/>
      <c r="P2" s="1"/>
      <c r="Q2" s="1"/>
      <c r="R2" s="1"/>
      <c r="S2" s="1"/>
      <c r="T2" s="1"/>
      <c r="U2" s="1"/>
      <c r="V2" s="1"/>
      <c r="W2" s="1"/>
      <c r="X2" s="1"/>
      <c r="Y2" s="1"/>
      <c r="Z2" s="1"/>
    </row>
    <row r="3" spans="1:26" ht="51.75" customHeight="1" x14ac:dyDescent="0.25">
      <c r="A3" s="173" t="s">
        <v>14</v>
      </c>
      <c r="B3" s="173" t="s">
        <v>1943</v>
      </c>
      <c r="C3" s="174">
        <v>44379</v>
      </c>
      <c r="D3" s="175" t="str">
        <f t="shared" ca="1" si="0"/>
        <v>VENCIDO</v>
      </c>
      <c r="E3" s="176" t="s">
        <v>317</v>
      </c>
      <c r="F3" s="178">
        <v>501875</v>
      </c>
      <c r="G3" s="1" t="s">
        <v>1944</v>
      </c>
      <c r="H3" s="1" t="s">
        <v>1012</v>
      </c>
      <c r="I3" s="1" t="s">
        <v>1241</v>
      </c>
      <c r="J3" s="1" t="s">
        <v>15</v>
      </c>
      <c r="K3" s="1"/>
      <c r="L3" s="1"/>
      <c r="M3" s="1"/>
      <c r="N3" s="1"/>
      <c r="O3" s="1"/>
      <c r="P3" s="1"/>
      <c r="Q3" s="1"/>
      <c r="R3" s="1"/>
      <c r="S3" s="1"/>
      <c r="T3" s="1"/>
      <c r="U3" s="1"/>
      <c r="V3" s="1"/>
      <c r="W3" s="1"/>
      <c r="X3" s="1"/>
      <c r="Y3" s="1"/>
      <c r="Z3" s="1"/>
    </row>
    <row r="4" spans="1:26" ht="90" x14ac:dyDescent="0.25">
      <c r="A4" s="175" t="s">
        <v>16</v>
      </c>
      <c r="B4" s="173" t="s">
        <v>1945</v>
      </c>
      <c r="C4" s="179">
        <v>44387</v>
      </c>
      <c r="D4" s="175" t="str">
        <f t="shared" ca="1" si="0"/>
        <v>VENCIDO</v>
      </c>
      <c r="E4" s="180" t="s">
        <v>1827</v>
      </c>
      <c r="F4" s="178">
        <v>18999.599999999999</v>
      </c>
      <c r="G4" s="1" t="s">
        <v>1946</v>
      </c>
      <c r="H4" s="1" t="s">
        <v>1947</v>
      </c>
      <c r="I4" s="1" t="s">
        <v>1241</v>
      </c>
      <c r="J4" s="1" t="s">
        <v>17</v>
      </c>
      <c r="K4" s="1"/>
      <c r="L4" s="1"/>
      <c r="M4" s="1"/>
      <c r="N4" s="1"/>
      <c r="O4" s="1"/>
      <c r="P4" s="1"/>
      <c r="Q4" s="1"/>
      <c r="R4" s="1"/>
      <c r="S4" s="1"/>
      <c r="T4" s="1"/>
      <c r="U4" s="1"/>
      <c r="V4" s="1"/>
      <c r="W4" s="1"/>
      <c r="X4" s="1"/>
      <c r="Y4" s="1"/>
      <c r="Z4" s="1"/>
    </row>
    <row r="5" spans="1:26" ht="113.25" customHeight="1" x14ac:dyDescent="0.25">
      <c r="A5" s="173" t="s">
        <v>18</v>
      </c>
      <c r="B5" s="173" t="s">
        <v>348</v>
      </c>
      <c r="C5" s="174">
        <v>44389</v>
      </c>
      <c r="D5" s="175" t="str">
        <f t="shared" ca="1" si="0"/>
        <v>VENCIDO</v>
      </c>
      <c r="E5" s="176" t="s">
        <v>347</v>
      </c>
      <c r="F5" s="177">
        <v>200737.01</v>
      </c>
      <c r="G5" s="1" t="s">
        <v>1948</v>
      </c>
      <c r="H5" s="1" t="s">
        <v>1046</v>
      </c>
      <c r="I5" s="1" t="s">
        <v>1241</v>
      </c>
      <c r="J5" s="1" t="s">
        <v>19</v>
      </c>
      <c r="K5" s="1"/>
      <c r="L5" s="1"/>
      <c r="M5" s="1"/>
      <c r="N5" s="1"/>
      <c r="O5" s="1"/>
      <c r="P5" s="1"/>
      <c r="Q5" s="1"/>
      <c r="R5" s="1"/>
      <c r="S5" s="1"/>
      <c r="T5" s="1"/>
      <c r="U5" s="1"/>
      <c r="V5" s="1"/>
      <c r="W5" s="1"/>
      <c r="X5" s="1"/>
      <c r="Y5" s="1"/>
      <c r="Z5" s="1"/>
    </row>
    <row r="6" spans="1:26" ht="30" x14ac:dyDescent="0.25">
      <c r="A6" s="175" t="s">
        <v>20</v>
      </c>
      <c r="B6" s="173" t="s">
        <v>1949</v>
      </c>
      <c r="C6" s="181">
        <v>44196</v>
      </c>
      <c r="D6" s="175" t="str">
        <f t="shared" ca="1" si="0"/>
        <v>VENCIDO</v>
      </c>
      <c r="E6" s="176" t="s">
        <v>1828</v>
      </c>
      <c r="F6" s="178">
        <v>44598.94</v>
      </c>
      <c r="G6" s="1" t="s">
        <v>1942</v>
      </c>
      <c r="H6" s="1" t="s">
        <v>1080</v>
      </c>
      <c r="I6" s="1" t="s">
        <v>1241</v>
      </c>
      <c r="J6" s="1" t="s">
        <v>21</v>
      </c>
      <c r="K6" s="1"/>
      <c r="L6" s="1"/>
      <c r="M6" s="1"/>
      <c r="N6" s="1"/>
      <c r="O6" s="1"/>
      <c r="P6" s="1"/>
      <c r="Q6" s="1"/>
      <c r="R6" s="1"/>
      <c r="S6" s="1"/>
      <c r="T6" s="1"/>
      <c r="U6" s="1"/>
      <c r="V6" s="1"/>
      <c r="W6" s="1"/>
      <c r="X6" s="1"/>
      <c r="Y6" s="1"/>
      <c r="Z6" s="1"/>
    </row>
    <row r="7" spans="1:26" ht="97.5" customHeight="1" x14ac:dyDescent="0.25">
      <c r="A7" s="175" t="s">
        <v>22</v>
      </c>
      <c r="B7" s="173" t="s">
        <v>1950</v>
      </c>
      <c r="C7" s="179">
        <v>44420</v>
      </c>
      <c r="D7" s="175" t="str">
        <f t="shared" ca="1" si="0"/>
        <v>VENCIDO</v>
      </c>
      <c r="E7" s="180" t="s">
        <v>689</v>
      </c>
      <c r="F7" s="178">
        <v>76277.7</v>
      </c>
      <c r="G7" s="1" t="s">
        <v>1948</v>
      </c>
      <c r="H7" s="1" t="s">
        <v>1951</v>
      </c>
      <c r="I7" s="1" t="s">
        <v>1241</v>
      </c>
      <c r="J7" s="1" t="s">
        <v>23</v>
      </c>
      <c r="K7" s="1"/>
      <c r="L7" s="1"/>
      <c r="M7" s="1"/>
      <c r="N7" s="1"/>
      <c r="O7" s="1"/>
      <c r="P7" s="1"/>
      <c r="Q7" s="1"/>
      <c r="R7" s="1"/>
      <c r="S7" s="1"/>
      <c r="T7" s="1"/>
      <c r="U7" s="1"/>
      <c r="V7" s="1"/>
      <c r="W7" s="1"/>
      <c r="X7" s="1"/>
      <c r="Y7" s="1"/>
      <c r="Z7" s="1"/>
    </row>
    <row r="8" spans="1:26" ht="110.25" customHeight="1" x14ac:dyDescent="0.25">
      <c r="A8" s="173" t="s">
        <v>24</v>
      </c>
      <c r="B8" s="173" t="s">
        <v>573</v>
      </c>
      <c r="C8" s="174">
        <v>45882</v>
      </c>
      <c r="D8" s="175" t="str">
        <f t="shared" ca="1" si="0"/>
        <v>VIGENTE</v>
      </c>
      <c r="E8" s="176" t="s">
        <v>1829</v>
      </c>
      <c r="F8" s="177">
        <v>11487.6</v>
      </c>
      <c r="G8" s="1" t="s">
        <v>250</v>
      </c>
      <c r="H8" s="1" t="s">
        <v>1597</v>
      </c>
      <c r="I8" s="1" t="s">
        <v>1241</v>
      </c>
      <c r="J8" s="1" t="s">
        <v>26</v>
      </c>
      <c r="K8" s="1"/>
      <c r="L8" s="1"/>
      <c r="M8" s="1"/>
      <c r="N8" s="1"/>
      <c r="O8" s="1"/>
      <c r="P8" s="1"/>
      <c r="Q8" s="1"/>
      <c r="R8" s="1"/>
      <c r="S8" s="1"/>
      <c r="T8" s="1"/>
      <c r="U8" s="1"/>
      <c r="V8" s="1"/>
      <c r="W8" s="1"/>
      <c r="X8" s="1"/>
      <c r="Y8" s="1"/>
      <c r="Z8" s="1"/>
    </row>
    <row r="9" spans="1:26" ht="96" customHeight="1" x14ac:dyDescent="0.25">
      <c r="A9" s="175" t="s">
        <v>27</v>
      </c>
      <c r="B9" s="173" t="s">
        <v>616</v>
      </c>
      <c r="C9" s="179">
        <v>44330</v>
      </c>
      <c r="D9" s="175" t="str">
        <f t="shared" ca="1" si="0"/>
        <v>VENCIDO</v>
      </c>
      <c r="E9" s="176" t="s">
        <v>615</v>
      </c>
      <c r="F9" s="178">
        <v>285936.44</v>
      </c>
      <c r="G9" s="1" t="s">
        <v>1952</v>
      </c>
      <c r="H9" s="1" t="s">
        <v>1953</v>
      </c>
      <c r="I9" s="1" t="s">
        <v>1241</v>
      </c>
      <c r="J9" s="1" t="s">
        <v>29</v>
      </c>
      <c r="K9" s="1"/>
      <c r="L9" s="1"/>
      <c r="M9" s="1"/>
      <c r="N9" s="1"/>
      <c r="O9" s="1"/>
      <c r="P9" s="1"/>
      <c r="Q9" s="1"/>
      <c r="R9" s="1"/>
      <c r="S9" s="1"/>
      <c r="T9" s="1"/>
      <c r="U9" s="1"/>
      <c r="V9" s="1"/>
      <c r="W9" s="1"/>
      <c r="X9" s="1"/>
      <c r="Y9" s="1"/>
      <c r="Z9" s="1"/>
    </row>
    <row r="10" spans="1:26" ht="70.5" customHeight="1" x14ac:dyDescent="0.25">
      <c r="A10" s="175" t="s">
        <v>30</v>
      </c>
      <c r="B10" s="173" t="s">
        <v>1954</v>
      </c>
      <c r="C10" s="182">
        <v>45935</v>
      </c>
      <c r="D10" s="175" t="str">
        <f t="shared" ca="1" si="0"/>
        <v>VIGENTE</v>
      </c>
      <c r="E10" s="180" t="s">
        <v>444</v>
      </c>
      <c r="F10" s="178">
        <v>48000</v>
      </c>
      <c r="G10" s="1" t="s">
        <v>250</v>
      </c>
      <c r="H10" s="1" t="s">
        <v>1597</v>
      </c>
      <c r="I10" s="1" t="s">
        <v>1241</v>
      </c>
      <c r="J10" s="1" t="s">
        <v>32</v>
      </c>
      <c r="K10" s="1"/>
      <c r="L10" s="1"/>
      <c r="M10" s="1"/>
      <c r="N10" s="1"/>
      <c r="O10" s="1"/>
      <c r="P10" s="1"/>
      <c r="Q10" s="1"/>
      <c r="R10" s="1"/>
      <c r="S10" s="1"/>
      <c r="T10" s="1"/>
      <c r="U10" s="1"/>
      <c r="V10" s="1"/>
      <c r="W10" s="1"/>
      <c r="X10" s="1"/>
      <c r="Y10" s="1"/>
      <c r="Z10" s="1"/>
    </row>
    <row r="11" spans="1:26" ht="93.75" customHeight="1" x14ac:dyDescent="0.25">
      <c r="A11" s="173" t="s">
        <v>33</v>
      </c>
      <c r="B11" s="173" t="s">
        <v>1955</v>
      </c>
      <c r="C11" s="174">
        <v>44440</v>
      </c>
      <c r="D11" s="175" t="str">
        <f t="shared" ca="1" si="0"/>
        <v>VENCIDO</v>
      </c>
      <c r="E11" s="176" t="s">
        <v>1830</v>
      </c>
      <c r="F11" s="177">
        <v>189070</v>
      </c>
      <c r="G11" s="1" t="s">
        <v>1946</v>
      </c>
      <c r="H11" s="1" t="s">
        <v>1947</v>
      </c>
      <c r="I11" s="1" t="s">
        <v>1241</v>
      </c>
      <c r="J11" s="1" t="s">
        <v>34</v>
      </c>
      <c r="K11" s="1"/>
      <c r="L11" s="1"/>
      <c r="M11" s="1"/>
      <c r="N11" s="1"/>
      <c r="O11" s="1"/>
      <c r="P11" s="1"/>
      <c r="Q11" s="1"/>
      <c r="R11" s="1"/>
      <c r="S11" s="1"/>
      <c r="T11" s="1"/>
      <c r="U11" s="1"/>
      <c r="V11" s="1"/>
      <c r="W11" s="1"/>
      <c r="X11" s="1"/>
      <c r="Y11" s="1"/>
      <c r="Z11" s="1"/>
    </row>
    <row r="12" spans="1:26" ht="87" customHeight="1" x14ac:dyDescent="0.25">
      <c r="A12" s="173" t="s">
        <v>35</v>
      </c>
      <c r="B12" s="173" t="s">
        <v>1955</v>
      </c>
      <c r="C12" s="174">
        <v>44440</v>
      </c>
      <c r="D12" s="175" t="str">
        <f t="shared" ca="1" si="0"/>
        <v>VENCIDO</v>
      </c>
      <c r="E12" s="176" t="s">
        <v>721</v>
      </c>
      <c r="F12" s="177">
        <v>26900</v>
      </c>
      <c r="G12" s="1" t="s">
        <v>1946</v>
      </c>
      <c r="H12" s="1" t="s">
        <v>1947</v>
      </c>
      <c r="I12" s="1" t="s">
        <v>1241</v>
      </c>
      <c r="J12" s="1" t="s">
        <v>36</v>
      </c>
      <c r="K12" s="1"/>
      <c r="L12" s="1"/>
      <c r="M12" s="1"/>
      <c r="N12" s="1"/>
      <c r="O12" s="1"/>
      <c r="P12" s="1"/>
      <c r="Q12" s="1"/>
      <c r="R12" s="1"/>
      <c r="S12" s="1"/>
      <c r="T12" s="1"/>
      <c r="U12" s="1"/>
      <c r="V12" s="1"/>
      <c r="W12" s="1"/>
      <c r="X12" s="1"/>
      <c r="Y12" s="1"/>
      <c r="Z12" s="1"/>
    </row>
    <row r="13" spans="1:26" ht="152.25" customHeight="1" x14ac:dyDescent="0.25">
      <c r="A13" s="173" t="s">
        <v>37</v>
      </c>
      <c r="B13" s="173" t="s">
        <v>1956</v>
      </c>
      <c r="C13" s="174">
        <v>45888</v>
      </c>
      <c r="D13" s="175" t="str">
        <f t="shared" ca="1" si="0"/>
        <v>VIGENTE</v>
      </c>
      <c r="E13" s="176" t="s">
        <v>580</v>
      </c>
      <c r="F13" s="177">
        <v>11967.24</v>
      </c>
      <c r="G13" s="1" t="s">
        <v>250</v>
      </c>
      <c r="H13" s="1" t="s">
        <v>1597</v>
      </c>
      <c r="I13" s="1" t="s">
        <v>1241</v>
      </c>
      <c r="J13" s="1" t="s">
        <v>39</v>
      </c>
      <c r="K13" s="1"/>
      <c r="L13" s="1"/>
      <c r="M13" s="1"/>
      <c r="N13" s="1"/>
      <c r="O13" s="1"/>
      <c r="P13" s="1"/>
      <c r="Q13" s="1"/>
      <c r="R13" s="1"/>
      <c r="S13" s="1"/>
      <c r="T13" s="1"/>
      <c r="U13" s="1"/>
      <c r="V13" s="1"/>
      <c r="W13" s="1"/>
      <c r="X13" s="1"/>
      <c r="Y13" s="1"/>
      <c r="Z13" s="1"/>
    </row>
    <row r="14" spans="1:26" ht="199.5" customHeight="1" x14ac:dyDescent="0.25">
      <c r="A14" s="173" t="s">
        <v>40</v>
      </c>
      <c r="B14" s="173" t="s">
        <v>629</v>
      </c>
      <c r="C14" s="174">
        <v>44430</v>
      </c>
      <c r="D14" s="175" t="str">
        <f t="shared" ca="1" si="0"/>
        <v>VENCIDO</v>
      </c>
      <c r="E14" s="176" t="s">
        <v>1092</v>
      </c>
      <c r="F14" s="177">
        <v>75894.28</v>
      </c>
      <c r="G14" s="1" t="s">
        <v>1957</v>
      </c>
      <c r="H14" s="1" t="s">
        <v>1953</v>
      </c>
      <c r="I14" s="1" t="s">
        <v>1241</v>
      </c>
      <c r="J14" s="1" t="s">
        <v>41</v>
      </c>
      <c r="K14" s="1"/>
      <c r="L14" s="1"/>
      <c r="M14" s="1"/>
      <c r="N14" s="1"/>
      <c r="O14" s="1"/>
      <c r="P14" s="1"/>
      <c r="Q14" s="1"/>
      <c r="R14" s="1"/>
      <c r="S14" s="1"/>
      <c r="T14" s="1"/>
      <c r="U14" s="1"/>
      <c r="V14" s="1"/>
      <c r="W14" s="1"/>
      <c r="X14" s="1"/>
      <c r="Y14" s="1"/>
      <c r="Z14" s="1"/>
    </row>
    <row r="15" spans="1:26" ht="45" x14ac:dyDescent="0.25">
      <c r="A15" s="175" t="s">
        <v>42</v>
      </c>
      <c r="B15" s="173" t="s">
        <v>1958</v>
      </c>
      <c r="C15" s="179">
        <v>44437</v>
      </c>
      <c r="D15" s="175" t="str">
        <f t="shared" ca="1" si="0"/>
        <v>VENCIDO</v>
      </c>
      <c r="E15" s="180" t="s">
        <v>312</v>
      </c>
      <c r="F15" s="178">
        <v>33700</v>
      </c>
      <c r="G15" s="1" t="s">
        <v>1959</v>
      </c>
      <c r="H15" s="1" t="s">
        <v>1149</v>
      </c>
      <c r="I15" s="1" t="s">
        <v>1241</v>
      </c>
      <c r="J15" s="1" t="s">
        <v>43</v>
      </c>
      <c r="K15" s="1"/>
      <c r="L15" s="1"/>
      <c r="M15" s="1"/>
      <c r="N15" s="1"/>
      <c r="O15" s="1"/>
      <c r="P15" s="1"/>
      <c r="Q15" s="1"/>
      <c r="R15" s="1"/>
      <c r="S15" s="1"/>
      <c r="T15" s="1"/>
      <c r="U15" s="1"/>
      <c r="V15" s="1"/>
      <c r="W15" s="1"/>
      <c r="X15" s="1"/>
      <c r="Y15" s="1"/>
      <c r="Z15" s="1"/>
    </row>
    <row r="16" spans="1:26" x14ac:dyDescent="0.25">
      <c r="A16" s="175" t="s">
        <v>44</v>
      </c>
      <c r="B16" s="173" t="s">
        <v>1960</v>
      </c>
      <c r="C16" s="179">
        <v>44443</v>
      </c>
      <c r="D16" s="175" t="str">
        <f t="shared" ca="1" si="0"/>
        <v>VENCIDO</v>
      </c>
      <c r="E16" s="180" t="s">
        <v>689</v>
      </c>
      <c r="F16" s="178">
        <v>35500</v>
      </c>
      <c r="G16" s="1" t="s">
        <v>1948</v>
      </c>
      <c r="H16" s="1" t="s">
        <v>1961</v>
      </c>
      <c r="I16" s="1" t="s">
        <v>1241</v>
      </c>
      <c r="J16" s="1" t="s">
        <v>1962</v>
      </c>
      <c r="K16" s="1"/>
      <c r="L16" s="1"/>
      <c r="M16" s="1"/>
      <c r="N16" s="1"/>
      <c r="O16" s="1"/>
      <c r="P16" s="1"/>
      <c r="Q16" s="1"/>
      <c r="R16" s="1"/>
      <c r="S16" s="1"/>
      <c r="T16" s="1"/>
      <c r="U16" s="1"/>
      <c r="V16" s="1"/>
      <c r="W16" s="1"/>
      <c r="X16" s="1"/>
      <c r="Y16" s="1"/>
      <c r="Z16" s="1"/>
    </row>
    <row r="17" spans="1:26" ht="68.25" customHeight="1" x14ac:dyDescent="0.25">
      <c r="A17" s="175" t="s">
        <v>46</v>
      </c>
      <c r="B17" s="173" t="s">
        <v>556</v>
      </c>
      <c r="C17" s="179">
        <v>44442</v>
      </c>
      <c r="D17" s="175" t="str">
        <f t="shared" ca="1" si="0"/>
        <v>VENCIDO</v>
      </c>
      <c r="E17" s="176" t="s">
        <v>555</v>
      </c>
      <c r="F17" s="178">
        <v>275742.90999999997</v>
      </c>
      <c r="G17" s="1" t="s">
        <v>1948</v>
      </c>
      <c r="H17" s="1" t="s">
        <v>1961</v>
      </c>
      <c r="I17" s="1" t="s">
        <v>1241</v>
      </c>
      <c r="J17" s="1" t="s">
        <v>47</v>
      </c>
      <c r="K17" s="1"/>
      <c r="L17" s="1"/>
      <c r="M17" s="1"/>
      <c r="N17" s="1"/>
      <c r="O17" s="1"/>
      <c r="P17" s="1"/>
      <c r="Q17" s="1"/>
      <c r="R17" s="1"/>
      <c r="S17" s="1"/>
      <c r="T17" s="1"/>
      <c r="U17" s="1"/>
      <c r="V17" s="1"/>
      <c r="W17" s="1"/>
      <c r="X17" s="1"/>
      <c r="Y17" s="1"/>
      <c r="Z17" s="1"/>
    </row>
    <row r="18" spans="1:26" ht="84" customHeight="1" x14ac:dyDescent="0.25">
      <c r="A18" s="175" t="s">
        <v>48</v>
      </c>
      <c r="B18" s="173" t="s">
        <v>1963</v>
      </c>
      <c r="C18" s="179">
        <v>44442</v>
      </c>
      <c r="D18" s="175" t="str">
        <f t="shared" ca="1" si="0"/>
        <v>VENCIDO</v>
      </c>
      <c r="E18" s="176" t="s">
        <v>685</v>
      </c>
      <c r="F18" s="178">
        <v>1749997.63</v>
      </c>
      <c r="G18" s="1" t="s">
        <v>1946</v>
      </c>
      <c r="H18" s="1" t="s">
        <v>1947</v>
      </c>
      <c r="I18" s="1" t="s">
        <v>1241</v>
      </c>
      <c r="J18" s="1" t="s">
        <v>49</v>
      </c>
      <c r="K18" s="1"/>
      <c r="L18" s="1"/>
      <c r="M18" s="1"/>
      <c r="N18" s="1"/>
      <c r="O18" s="1"/>
      <c r="P18" s="1"/>
      <c r="Q18" s="1"/>
      <c r="R18" s="1"/>
      <c r="S18" s="1"/>
      <c r="T18" s="1"/>
      <c r="U18" s="1"/>
      <c r="V18" s="1"/>
      <c r="W18" s="1"/>
      <c r="X18" s="1"/>
      <c r="Y18" s="1"/>
      <c r="Z18" s="1"/>
    </row>
    <row r="19" spans="1:26" ht="44.25" customHeight="1" x14ac:dyDescent="0.25">
      <c r="A19" s="175" t="s">
        <v>50</v>
      </c>
      <c r="B19" s="173" t="s">
        <v>1964</v>
      </c>
      <c r="C19" s="179">
        <v>44450</v>
      </c>
      <c r="D19" s="175" t="str">
        <f t="shared" ca="1" si="0"/>
        <v>VENCIDO</v>
      </c>
      <c r="E19" s="176" t="s">
        <v>880</v>
      </c>
      <c r="F19" s="178">
        <v>401000</v>
      </c>
      <c r="G19" s="1" t="s">
        <v>1965</v>
      </c>
      <c r="H19" s="1" t="s">
        <v>1133</v>
      </c>
      <c r="I19" s="1" t="s">
        <v>1241</v>
      </c>
      <c r="J19" s="1" t="s">
        <v>52</v>
      </c>
      <c r="K19" s="1"/>
      <c r="L19" s="1"/>
      <c r="M19" s="1"/>
      <c r="N19" s="1"/>
      <c r="O19" s="1"/>
      <c r="P19" s="1"/>
      <c r="Q19" s="1"/>
      <c r="R19" s="1"/>
      <c r="S19" s="1"/>
      <c r="T19" s="1"/>
      <c r="U19" s="1"/>
      <c r="V19" s="1"/>
      <c r="W19" s="1"/>
      <c r="X19" s="1"/>
      <c r="Y19" s="1"/>
      <c r="Z19" s="1"/>
    </row>
    <row r="20" spans="1:26" ht="114.75" customHeight="1" x14ac:dyDescent="0.25">
      <c r="A20" s="175" t="s">
        <v>53</v>
      </c>
      <c r="B20" s="173" t="s">
        <v>1966</v>
      </c>
      <c r="C20" s="179">
        <v>44451</v>
      </c>
      <c r="D20" s="175" t="str">
        <f t="shared" ca="1" si="0"/>
        <v>VENCIDO</v>
      </c>
      <c r="E20" s="176" t="s">
        <v>1053</v>
      </c>
      <c r="F20" s="178">
        <v>146396.60999999999</v>
      </c>
      <c r="G20" s="1" t="s">
        <v>1967</v>
      </c>
      <c r="H20" s="1" t="s">
        <v>1046</v>
      </c>
      <c r="I20" s="1" t="s">
        <v>1241</v>
      </c>
      <c r="J20" s="1" t="s">
        <v>54</v>
      </c>
      <c r="K20" s="1"/>
      <c r="L20" s="1"/>
      <c r="M20" s="1"/>
      <c r="N20" s="1"/>
      <c r="O20" s="1"/>
      <c r="P20" s="1"/>
      <c r="Q20" s="1"/>
      <c r="R20" s="1"/>
      <c r="S20" s="1"/>
      <c r="T20" s="1"/>
      <c r="U20" s="1"/>
      <c r="V20" s="1"/>
      <c r="W20" s="1"/>
      <c r="X20" s="1"/>
      <c r="Y20" s="1"/>
      <c r="Z20" s="1"/>
    </row>
    <row r="21" spans="1:26" ht="72.75" customHeight="1" x14ac:dyDescent="0.25">
      <c r="A21" s="175" t="s">
        <v>55</v>
      </c>
      <c r="B21" s="173" t="s">
        <v>1968</v>
      </c>
      <c r="C21" s="179">
        <v>44240</v>
      </c>
      <c r="D21" s="175" t="str">
        <f t="shared" ca="1" si="0"/>
        <v>VENCIDO</v>
      </c>
      <c r="E21" s="180" t="s">
        <v>1831</v>
      </c>
      <c r="F21" s="178">
        <v>47132.93</v>
      </c>
      <c r="G21" s="1" t="s">
        <v>1969</v>
      </c>
      <c r="H21" s="1" t="s">
        <v>1149</v>
      </c>
      <c r="I21" s="1" t="s">
        <v>1241</v>
      </c>
      <c r="J21" s="1" t="s">
        <v>56</v>
      </c>
      <c r="K21" s="1"/>
      <c r="L21" s="1"/>
      <c r="M21" s="1"/>
      <c r="N21" s="1"/>
      <c r="O21" s="1"/>
      <c r="P21" s="1"/>
      <c r="Q21" s="1"/>
      <c r="R21" s="1"/>
      <c r="S21" s="1"/>
      <c r="T21" s="1"/>
      <c r="U21" s="1"/>
      <c r="V21" s="1"/>
      <c r="W21" s="1"/>
      <c r="X21" s="1"/>
      <c r="Y21" s="1"/>
      <c r="Z21" s="1"/>
    </row>
    <row r="22" spans="1:26" ht="15.75" customHeight="1" x14ac:dyDescent="0.25">
      <c r="A22" s="173" t="s">
        <v>57</v>
      </c>
      <c r="B22" s="173" t="s">
        <v>625</v>
      </c>
      <c r="C22" s="174">
        <v>44457</v>
      </c>
      <c r="D22" s="175" t="str">
        <f t="shared" ca="1" si="0"/>
        <v>VENCIDO</v>
      </c>
      <c r="E22" s="176" t="s">
        <v>624</v>
      </c>
      <c r="F22" s="177">
        <v>24000</v>
      </c>
      <c r="G22" s="1" t="s">
        <v>1948</v>
      </c>
      <c r="H22" s="1" t="s">
        <v>1046</v>
      </c>
      <c r="I22" s="1" t="s">
        <v>1241</v>
      </c>
      <c r="J22" s="1" t="s">
        <v>58</v>
      </c>
      <c r="K22" s="1"/>
      <c r="L22" s="1"/>
      <c r="M22" s="1"/>
      <c r="N22" s="1"/>
      <c r="O22" s="1"/>
      <c r="P22" s="1"/>
      <c r="Q22" s="1"/>
      <c r="R22" s="1"/>
      <c r="S22" s="1"/>
      <c r="T22" s="1"/>
      <c r="U22" s="1"/>
      <c r="V22" s="1"/>
      <c r="W22" s="1"/>
      <c r="X22" s="1"/>
      <c r="Y22" s="1"/>
      <c r="Z22" s="1"/>
    </row>
    <row r="23" spans="1:26" ht="45.75" customHeight="1" x14ac:dyDescent="0.25">
      <c r="A23" s="173" t="s">
        <v>59</v>
      </c>
      <c r="B23" s="173" t="s">
        <v>1970</v>
      </c>
      <c r="C23" s="174">
        <v>44459</v>
      </c>
      <c r="D23" s="175" t="str">
        <f t="shared" ca="1" si="0"/>
        <v>VENCIDO</v>
      </c>
      <c r="E23" s="176" t="s">
        <v>890</v>
      </c>
      <c r="F23" s="177">
        <v>407299.11</v>
      </c>
      <c r="G23" s="1" t="s">
        <v>1948</v>
      </c>
      <c r="H23" s="1" t="s">
        <v>1971</v>
      </c>
      <c r="I23" s="1" t="s">
        <v>1241</v>
      </c>
      <c r="J23" s="1" t="s">
        <v>60</v>
      </c>
      <c r="K23" s="1"/>
      <c r="L23" s="1"/>
      <c r="M23" s="1"/>
      <c r="N23" s="1"/>
      <c r="O23" s="1"/>
      <c r="P23" s="1"/>
      <c r="Q23" s="1"/>
      <c r="R23" s="1"/>
      <c r="S23" s="1"/>
      <c r="T23" s="1"/>
      <c r="U23" s="1"/>
      <c r="V23" s="1"/>
      <c r="W23" s="1"/>
      <c r="X23" s="1"/>
      <c r="Y23" s="1"/>
      <c r="Z23" s="1"/>
    </row>
    <row r="24" spans="1:26" ht="81.75" customHeight="1" x14ac:dyDescent="0.25">
      <c r="A24" s="173" t="s">
        <v>61</v>
      </c>
      <c r="B24" s="173" t="s">
        <v>1972</v>
      </c>
      <c r="C24" s="174">
        <v>44459</v>
      </c>
      <c r="D24" s="175" t="str">
        <f t="shared" ca="1" si="0"/>
        <v>VENCIDO</v>
      </c>
      <c r="E24" s="176" t="s">
        <v>560</v>
      </c>
      <c r="F24" s="177">
        <v>7179.6</v>
      </c>
      <c r="G24" s="1" t="s">
        <v>1973</v>
      </c>
      <c r="H24" s="1" t="s">
        <v>1953</v>
      </c>
      <c r="I24" s="1" t="s">
        <v>1241</v>
      </c>
      <c r="J24" s="1" t="s">
        <v>62</v>
      </c>
      <c r="K24" s="1"/>
      <c r="L24" s="1"/>
      <c r="M24" s="1"/>
      <c r="N24" s="1"/>
      <c r="O24" s="1"/>
      <c r="P24" s="1"/>
      <c r="Q24" s="1"/>
      <c r="R24" s="1"/>
      <c r="S24" s="1"/>
      <c r="T24" s="1"/>
      <c r="U24" s="1"/>
      <c r="V24" s="1"/>
      <c r="W24" s="1"/>
      <c r="X24" s="1"/>
      <c r="Y24" s="1"/>
      <c r="Z24" s="1"/>
    </row>
    <row r="25" spans="1:26" ht="55.5" customHeight="1" x14ac:dyDescent="0.25">
      <c r="A25" s="175" t="s">
        <v>63</v>
      </c>
      <c r="B25" s="173" t="s">
        <v>1974</v>
      </c>
      <c r="C25" s="179">
        <v>44485</v>
      </c>
      <c r="D25" s="175" t="str">
        <f t="shared" ca="1" si="0"/>
        <v>VENCIDO</v>
      </c>
      <c r="E25" s="176" t="s">
        <v>1832</v>
      </c>
      <c r="F25" s="178">
        <v>4950</v>
      </c>
      <c r="G25" s="1" t="s">
        <v>1948</v>
      </c>
      <c r="H25" s="1" t="s">
        <v>1046</v>
      </c>
      <c r="I25" s="1" t="s">
        <v>1241</v>
      </c>
      <c r="J25" s="1" t="s">
        <v>64</v>
      </c>
      <c r="K25" s="1"/>
      <c r="L25" s="1"/>
      <c r="M25" s="1"/>
      <c r="N25" s="1"/>
      <c r="O25" s="1"/>
      <c r="P25" s="1"/>
      <c r="Q25" s="1"/>
      <c r="R25" s="1"/>
      <c r="S25" s="1"/>
      <c r="T25" s="1"/>
      <c r="U25" s="1"/>
      <c r="V25" s="1"/>
      <c r="W25" s="1"/>
      <c r="X25" s="1"/>
      <c r="Y25" s="1"/>
      <c r="Z25" s="1"/>
    </row>
    <row r="26" spans="1:26" ht="84" customHeight="1" x14ac:dyDescent="0.25">
      <c r="A26" s="175" t="s">
        <v>65</v>
      </c>
      <c r="B26" s="173" t="s">
        <v>1975</v>
      </c>
      <c r="C26" s="182">
        <v>44492</v>
      </c>
      <c r="D26" s="175" t="str">
        <f t="shared" ca="1" si="0"/>
        <v>VENCIDO</v>
      </c>
      <c r="E26" s="180" t="s">
        <v>426</v>
      </c>
      <c r="F26" s="178">
        <v>12538.8</v>
      </c>
      <c r="G26" s="1" t="s">
        <v>250</v>
      </c>
      <c r="H26" s="1" t="s">
        <v>1597</v>
      </c>
      <c r="I26" s="1" t="s">
        <v>1241</v>
      </c>
      <c r="J26" s="1" t="s">
        <v>67</v>
      </c>
      <c r="K26" s="1"/>
      <c r="L26" s="1"/>
      <c r="M26" s="1"/>
      <c r="N26" s="1"/>
      <c r="O26" s="1"/>
      <c r="P26" s="1"/>
      <c r="Q26" s="1"/>
      <c r="R26" s="1"/>
      <c r="S26" s="1"/>
      <c r="T26" s="1"/>
      <c r="U26" s="1"/>
      <c r="V26" s="1"/>
      <c r="W26" s="1"/>
      <c r="X26" s="1"/>
      <c r="Y26" s="1"/>
      <c r="Z26" s="1"/>
    </row>
    <row r="27" spans="1:26" ht="111" customHeight="1" x14ac:dyDescent="0.25">
      <c r="A27" s="175" t="s">
        <v>68</v>
      </c>
      <c r="B27" s="173" t="s">
        <v>1976</v>
      </c>
      <c r="C27" s="181">
        <v>44469</v>
      </c>
      <c r="D27" s="175" t="str">
        <f t="shared" ca="1" si="0"/>
        <v>VENCIDO</v>
      </c>
      <c r="E27" s="180" t="s">
        <v>1831</v>
      </c>
      <c r="F27" s="178">
        <v>26681.34</v>
      </c>
      <c r="G27" s="1" t="s">
        <v>1969</v>
      </c>
      <c r="H27" s="1" t="s">
        <v>1149</v>
      </c>
      <c r="I27" s="1" t="s">
        <v>1241</v>
      </c>
      <c r="J27" s="1" t="s">
        <v>69</v>
      </c>
      <c r="K27" s="1"/>
      <c r="L27" s="1"/>
      <c r="M27" s="1"/>
      <c r="N27" s="1"/>
      <c r="O27" s="1"/>
      <c r="P27" s="1"/>
      <c r="Q27" s="1"/>
      <c r="R27" s="1"/>
      <c r="S27" s="1"/>
      <c r="T27" s="1"/>
      <c r="U27" s="1"/>
      <c r="V27" s="1"/>
      <c r="W27" s="1"/>
      <c r="X27" s="1"/>
      <c r="Y27" s="1"/>
      <c r="Z27" s="1"/>
    </row>
    <row r="28" spans="1:26" ht="35.25" customHeight="1" x14ac:dyDescent="0.25">
      <c r="A28" s="173" t="s">
        <v>70</v>
      </c>
      <c r="B28" s="173" t="s">
        <v>1977</v>
      </c>
      <c r="C28" s="174">
        <v>45229</v>
      </c>
      <c r="D28" s="175" t="str">
        <f t="shared" ca="1" si="0"/>
        <v>VENCIDO</v>
      </c>
      <c r="E28" s="176" t="s">
        <v>1833</v>
      </c>
      <c r="F28" s="177">
        <v>52650</v>
      </c>
      <c r="G28" s="1" t="s">
        <v>1978</v>
      </c>
      <c r="H28" s="1" t="s">
        <v>1953</v>
      </c>
      <c r="I28" s="1" t="s">
        <v>1241</v>
      </c>
      <c r="J28" s="1" t="s">
        <v>71</v>
      </c>
      <c r="K28" s="1"/>
      <c r="L28" s="1"/>
      <c r="M28" s="1"/>
      <c r="N28" s="1"/>
      <c r="O28" s="1"/>
      <c r="P28" s="1"/>
      <c r="Q28" s="1"/>
      <c r="R28" s="1"/>
      <c r="S28" s="1"/>
      <c r="T28" s="1"/>
      <c r="U28" s="1"/>
      <c r="V28" s="1"/>
      <c r="W28" s="1"/>
      <c r="X28" s="1"/>
      <c r="Y28" s="1"/>
      <c r="Z28" s="1"/>
    </row>
    <row r="29" spans="1:26" ht="41.25" customHeight="1" x14ac:dyDescent="0.25">
      <c r="A29" s="173" t="s">
        <v>72</v>
      </c>
      <c r="B29" s="173" t="s">
        <v>1977</v>
      </c>
      <c r="C29" s="174">
        <v>45229</v>
      </c>
      <c r="D29" s="175" t="str">
        <f t="shared" ca="1" si="0"/>
        <v>VENCIDO</v>
      </c>
      <c r="E29" s="176" t="s">
        <v>1834</v>
      </c>
      <c r="F29" s="177">
        <v>8550</v>
      </c>
      <c r="G29" s="1" t="s">
        <v>1978</v>
      </c>
      <c r="H29" s="1" t="s">
        <v>1953</v>
      </c>
      <c r="I29" s="1" t="s">
        <v>1241</v>
      </c>
      <c r="J29" s="1" t="s">
        <v>73</v>
      </c>
      <c r="K29" s="1"/>
      <c r="L29" s="1"/>
      <c r="M29" s="1"/>
      <c r="N29" s="1"/>
      <c r="O29" s="1"/>
      <c r="P29" s="1"/>
      <c r="Q29" s="1"/>
      <c r="R29" s="1"/>
      <c r="S29" s="1"/>
      <c r="T29" s="1"/>
      <c r="U29" s="1"/>
      <c r="V29" s="1"/>
      <c r="W29" s="1"/>
      <c r="X29" s="1"/>
      <c r="Y29" s="1"/>
      <c r="Z29" s="1"/>
    </row>
    <row r="30" spans="1:26" ht="68.25" customHeight="1" x14ac:dyDescent="0.25">
      <c r="A30" s="175" t="s">
        <v>74</v>
      </c>
      <c r="B30" s="173" t="s">
        <v>1979</v>
      </c>
      <c r="C30" s="179">
        <v>44501</v>
      </c>
      <c r="D30" s="175" t="str">
        <f t="shared" ca="1" si="0"/>
        <v>VENCIDO</v>
      </c>
      <c r="E30" s="176" t="s">
        <v>1835</v>
      </c>
      <c r="F30" s="178">
        <v>941879.97</v>
      </c>
      <c r="G30" s="1" t="s">
        <v>1980</v>
      </c>
      <c r="H30" s="1" t="s">
        <v>1141</v>
      </c>
      <c r="I30" s="1" t="s">
        <v>1241</v>
      </c>
      <c r="J30" s="1" t="s">
        <v>75</v>
      </c>
      <c r="K30" s="1"/>
      <c r="L30" s="1"/>
      <c r="M30" s="1"/>
      <c r="N30" s="1"/>
      <c r="O30" s="1"/>
      <c r="P30" s="1"/>
      <c r="Q30" s="1"/>
      <c r="R30" s="1"/>
      <c r="S30" s="1"/>
      <c r="T30" s="1"/>
      <c r="U30" s="1"/>
      <c r="V30" s="1"/>
      <c r="W30" s="1"/>
      <c r="X30" s="1"/>
      <c r="Y30" s="1"/>
      <c r="Z30" s="1"/>
    </row>
    <row r="31" spans="1:26" ht="15.75" customHeight="1" x14ac:dyDescent="0.25">
      <c r="A31" s="173" t="s">
        <v>76</v>
      </c>
      <c r="B31" s="173" t="s">
        <v>1981</v>
      </c>
      <c r="C31" s="174">
        <v>44205</v>
      </c>
      <c r="D31" s="175" t="str">
        <f t="shared" ca="1" si="0"/>
        <v>VENCIDO</v>
      </c>
      <c r="E31" s="176" t="s">
        <v>1836</v>
      </c>
      <c r="F31" s="177">
        <v>373590</v>
      </c>
      <c r="G31" s="1" t="s">
        <v>1946</v>
      </c>
      <c r="H31" s="1" t="s">
        <v>1947</v>
      </c>
      <c r="I31" s="1" t="s">
        <v>1241</v>
      </c>
      <c r="J31" s="1" t="s">
        <v>77</v>
      </c>
      <c r="K31" s="1"/>
      <c r="L31" s="1"/>
      <c r="M31" s="1"/>
      <c r="N31" s="1"/>
      <c r="O31" s="1"/>
      <c r="P31" s="1"/>
      <c r="Q31" s="1"/>
      <c r="R31" s="1"/>
      <c r="S31" s="1"/>
      <c r="T31" s="1"/>
      <c r="U31" s="1"/>
      <c r="V31" s="1"/>
      <c r="W31" s="1"/>
      <c r="X31" s="1"/>
      <c r="Y31" s="1"/>
      <c r="Z31" s="1"/>
    </row>
    <row r="32" spans="1:26" ht="86.25" customHeight="1" x14ac:dyDescent="0.25">
      <c r="A32" s="173" t="s">
        <v>78</v>
      </c>
      <c r="B32" s="173" t="s">
        <v>611</v>
      </c>
      <c r="C32" s="174">
        <v>44474</v>
      </c>
      <c r="D32" s="175" t="str">
        <f t="shared" ca="1" si="0"/>
        <v>VENCIDO</v>
      </c>
      <c r="E32" s="176" t="s">
        <v>1837</v>
      </c>
      <c r="F32" s="177">
        <v>15448.8</v>
      </c>
      <c r="G32" s="1" t="s">
        <v>1946</v>
      </c>
      <c r="H32" s="1" t="s">
        <v>1947</v>
      </c>
      <c r="I32" s="1" t="s">
        <v>1241</v>
      </c>
      <c r="J32" s="1" t="s">
        <v>79</v>
      </c>
      <c r="K32" s="1"/>
      <c r="L32" s="1"/>
      <c r="M32" s="1"/>
      <c r="N32" s="1"/>
      <c r="O32" s="1"/>
      <c r="P32" s="1"/>
      <c r="Q32" s="1"/>
      <c r="R32" s="1"/>
      <c r="S32" s="1"/>
      <c r="T32" s="1"/>
      <c r="U32" s="1"/>
      <c r="V32" s="1"/>
      <c r="W32" s="1"/>
      <c r="X32" s="1"/>
      <c r="Y32" s="1"/>
      <c r="Z32" s="1"/>
    </row>
    <row r="33" spans="1:26" ht="15.75" customHeight="1" x14ac:dyDescent="0.25">
      <c r="A33" s="173" t="s">
        <v>80</v>
      </c>
      <c r="B33" s="173" t="s">
        <v>1982</v>
      </c>
      <c r="C33" s="174">
        <v>45938</v>
      </c>
      <c r="D33" s="175" t="str">
        <f t="shared" ca="1" si="0"/>
        <v>VIGENTE</v>
      </c>
      <c r="E33" s="176" t="s">
        <v>499</v>
      </c>
      <c r="F33" s="177">
        <v>13882.68</v>
      </c>
      <c r="G33" s="1" t="s">
        <v>250</v>
      </c>
      <c r="H33" s="1" t="s">
        <v>1597</v>
      </c>
      <c r="I33" s="1" t="s">
        <v>1241</v>
      </c>
      <c r="J33" s="1" t="s">
        <v>82</v>
      </c>
      <c r="K33" s="1"/>
      <c r="L33" s="1"/>
      <c r="M33" s="1"/>
      <c r="N33" s="1"/>
      <c r="O33" s="1"/>
      <c r="P33" s="1"/>
      <c r="Q33" s="1"/>
      <c r="R33" s="1"/>
      <c r="S33" s="1"/>
      <c r="T33" s="1"/>
      <c r="U33" s="1"/>
      <c r="V33" s="1"/>
      <c r="W33" s="1"/>
      <c r="X33" s="1"/>
      <c r="Y33" s="1"/>
      <c r="Z33" s="1"/>
    </row>
    <row r="34" spans="1:26" ht="45" customHeight="1" x14ac:dyDescent="0.25">
      <c r="A34" s="175" t="s">
        <v>83</v>
      </c>
      <c r="B34" s="173" t="s">
        <v>1983</v>
      </c>
      <c r="C34" s="179">
        <v>44494</v>
      </c>
      <c r="D34" s="175" t="str">
        <f t="shared" ca="1" si="0"/>
        <v>VENCIDO</v>
      </c>
      <c r="E34" s="176" t="s">
        <v>1197</v>
      </c>
      <c r="F34" s="178">
        <v>300000</v>
      </c>
      <c r="G34" s="1" t="s">
        <v>1984</v>
      </c>
      <c r="H34" s="1" t="s">
        <v>1149</v>
      </c>
      <c r="I34" s="1" t="s">
        <v>1241</v>
      </c>
      <c r="J34" s="1" t="s">
        <v>84</v>
      </c>
      <c r="K34" s="1"/>
      <c r="L34" s="1"/>
      <c r="M34" s="1"/>
      <c r="N34" s="1"/>
      <c r="O34" s="1"/>
      <c r="P34" s="1"/>
      <c r="Q34" s="1"/>
      <c r="R34" s="1"/>
      <c r="S34" s="1"/>
      <c r="T34" s="1"/>
      <c r="U34" s="1"/>
      <c r="V34" s="1"/>
      <c r="W34" s="1"/>
      <c r="X34" s="1"/>
      <c r="Y34" s="1"/>
      <c r="Z34" s="1"/>
    </row>
    <row r="35" spans="1:26" ht="409.5" customHeight="1" x14ac:dyDescent="0.25">
      <c r="A35" s="173" t="s">
        <v>85</v>
      </c>
      <c r="B35" s="173" t="s">
        <v>1985</v>
      </c>
      <c r="C35" s="174">
        <v>44501</v>
      </c>
      <c r="D35" s="175" t="str">
        <f t="shared" ca="1" si="0"/>
        <v>VENCIDO</v>
      </c>
      <c r="E35" s="176" t="s">
        <v>1092</v>
      </c>
      <c r="F35" s="177">
        <v>1862813.81</v>
      </c>
      <c r="G35" s="1" t="s">
        <v>1942</v>
      </c>
      <c r="H35" s="1" t="s">
        <v>1080</v>
      </c>
      <c r="I35" s="1" t="s">
        <v>1241</v>
      </c>
      <c r="J35" s="1" t="s">
        <v>86</v>
      </c>
      <c r="K35" s="1"/>
      <c r="L35" s="1"/>
      <c r="M35" s="1"/>
      <c r="N35" s="1"/>
      <c r="O35" s="1"/>
      <c r="P35" s="1"/>
      <c r="Q35" s="1"/>
      <c r="R35" s="1"/>
      <c r="S35" s="1"/>
      <c r="T35" s="1"/>
      <c r="U35" s="1"/>
      <c r="V35" s="1"/>
      <c r="W35" s="1"/>
      <c r="X35" s="1"/>
      <c r="Y35" s="1"/>
      <c r="Z35" s="1"/>
    </row>
    <row r="36" spans="1:26" ht="15.75" customHeight="1" x14ac:dyDescent="0.25">
      <c r="A36" s="173" t="s">
        <v>87</v>
      </c>
      <c r="B36" s="173" t="s">
        <v>1986</v>
      </c>
      <c r="C36" s="174">
        <v>44137</v>
      </c>
      <c r="D36" s="175" t="str">
        <f t="shared" ca="1" si="0"/>
        <v>VENCIDO</v>
      </c>
      <c r="E36" s="176" t="s">
        <v>593</v>
      </c>
      <c r="F36" s="177">
        <v>755426.82</v>
      </c>
      <c r="G36" s="1" t="s">
        <v>1980</v>
      </c>
      <c r="H36" s="1" t="s">
        <v>1141</v>
      </c>
      <c r="I36" s="1" t="s">
        <v>1241</v>
      </c>
      <c r="J36" s="1" t="s">
        <v>88</v>
      </c>
      <c r="K36" s="1"/>
      <c r="L36" s="1"/>
      <c r="M36" s="1"/>
      <c r="N36" s="1"/>
      <c r="O36" s="1"/>
      <c r="P36" s="1"/>
      <c r="Q36" s="1"/>
      <c r="R36" s="1"/>
      <c r="S36" s="1"/>
      <c r="T36" s="1"/>
      <c r="U36" s="1"/>
      <c r="V36" s="1"/>
      <c r="W36" s="1"/>
      <c r="X36" s="1"/>
      <c r="Y36" s="1"/>
      <c r="Z36" s="1"/>
    </row>
    <row r="37" spans="1:26" ht="99" customHeight="1" x14ac:dyDescent="0.25">
      <c r="A37" s="175" t="s">
        <v>89</v>
      </c>
      <c r="B37" s="173" t="s">
        <v>636</v>
      </c>
      <c r="C37" s="179">
        <v>44505</v>
      </c>
      <c r="D37" s="175" t="str">
        <f t="shared" ca="1" si="0"/>
        <v>VENCIDO</v>
      </c>
      <c r="E37" s="176" t="s">
        <v>1838</v>
      </c>
      <c r="F37" s="178">
        <v>668889.57999999996</v>
      </c>
      <c r="G37" s="1" t="s">
        <v>1973</v>
      </c>
      <c r="H37" s="1" t="s">
        <v>1953</v>
      </c>
      <c r="I37" s="1" t="s">
        <v>1241</v>
      </c>
      <c r="J37" s="1" t="s">
        <v>90</v>
      </c>
      <c r="K37" s="1"/>
      <c r="L37" s="1"/>
      <c r="M37" s="1"/>
      <c r="N37" s="1"/>
      <c r="O37" s="1"/>
      <c r="P37" s="1"/>
      <c r="Q37" s="1"/>
      <c r="R37" s="1"/>
      <c r="S37" s="1"/>
      <c r="T37" s="1"/>
      <c r="U37" s="1"/>
      <c r="V37" s="1"/>
      <c r="W37" s="1"/>
      <c r="X37" s="1"/>
      <c r="Y37" s="1"/>
      <c r="Z37" s="1"/>
    </row>
    <row r="38" spans="1:26" ht="45" customHeight="1" x14ac:dyDescent="0.25">
      <c r="A38" s="175" t="s">
        <v>91</v>
      </c>
      <c r="B38" s="173" t="s">
        <v>1987</v>
      </c>
      <c r="C38" s="179">
        <v>44508</v>
      </c>
      <c r="D38" s="175" t="str">
        <f t="shared" ca="1" si="0"/>
        <v>VENCIDO</v>
      </c>
      <c r="E38" s="176" t="s">
        <v>1839</v>
      </c>
      <c r="F38" s="178">
        <v>15399.6</v>
      </c>
      <c r="G38" s="1" t="s">
        <v>1988</v>
      </c>
      <c r="H38" s="1" t="s">
        <v>1961</v>
      </c>
      <c r="I38" s="1" t="s">
        <v>1241</v>
      </c>
      <c r="J38" s="1" t="s">
        <v>93</v>
      </c>
      <c r="K38" s="1"/>
      <c r="L38" s="1"/>
      <c r="M38" s="1"/>
      <c r="N38" s="1"/>
      <c r="O38" s="1"/>
      <c r="P38" s="1"/>
      <c r="Q38" s="1"/>
      <c r="R38" s="1"/>
      <c r="S38" s="1"/>
      <c r="T38" s="1"/>
      <c r="U38" s="1"/>
      <c r="V38" s="1"/>
      <c r="W38" s="1"/>
      <c r="X38" s="1"/>
      <c r="Y38" s="1"/>
      <c r="Z38" s="1"/>
    </row>
    <row r="39" spans="1:26" ht="81.75" customHeight="1" x14ac:dyDescent="0.25">
      <c r="A39" s="175" t="s">
        <v>94</v>
      </c>
      <c r="B39" s="173" t="s">
        <v>1989</v>
      </c>
      <c r="C39" s="179">
        <v>44146</v>
      </c>
      <c r="D39" s="175" t="str">
        <f ca="1">IF(C38&lt;TODAY(),"VENCIDO",IF(C38&gt;TODAY(),"VIGENTE"))</f>
        <v>VENCIDO</v>
      </c>
      <c r="E39" s="180" t="s">
        <v>1840</v>
      </c>
      <c r="F39" s="178">
        <v>28649</v>
      </c>
      <c r="G39" s="1" t="s">
        <v>1988</v>
      </c>
      <c r="H39" s="1" t="s">
        <v>991</v>
      </c>
      <c r="I39" s="1" t="s">
        <v>1241</v>
      </c>
      <c r="J39" s="1" t="s">
        <v>95</v>
      </c>
      <c r="K39" s="1"/>
      <c r="L39" s="1"/>
      <c r="M39" s="1"/>
      <c r="N39" s="1"/>
      <c r="O39" s="1"/>
      <c r="P39" s="1"/>
      <c r="Q39" s="1"/>
      <c r="R39" s="1"/>
      <c r="S39" s="1"/>
      <c r="T39" s="1"/>
      <c r="U39" s="1"/>
      <c r="V39" s="1"/>
      <c r="W39" s="1"/>
      <c r="X39" s="1"/>
      <c r="Y39" s="1"/>
      <c r="Z39" s="1"/>
    </row>
    <row r="40" spans="1:26" ht="171" customHeight="1" x14ac:dyDescent="0.25">
      <c r="A40" s="173" t="s">
        <v>96</v>
      </c>
      <c r="B40" s="173" t="s">
        <v>607</v>
      </c>
      <c r="C40" s="174">
        <v>44514</v>
      </c>
      <c r="D40" s="175" t="str">
        <f ca="1">IF(C40&lt;TODAY(),"VENCIDO",IF(C40&gt;TODAY(),"VIGENTE"))</f>
        <v>VENCIDO</v>
      </c>
      <c r="E40" s="176" t="s">
        <v>1841</v>
      </c>
      <c r="F40" s="177">
        <v>169340.87</v>
      </c>
      <c r="G40" s="1" t="s">
        <v>1948</v>
      </c>
      <c r="H40" s="1" t="s">
        <v>1990</v>
      </c>
      <c r="I40" s="1" t="s">
        <v>1241</v>
      </c>
      <c r="J40" s="1" t="s">
        <v>97</v>
      </c>
      <c r="K40" s="1"/>
      <c r="L40" s="1"/>
      <c r="M40" s="1"/>
      <c r="N40" s="1"/>
      <c r="O40" s="1"/>
      <c r="P40" s="1"/>
      <c r="Q40" s="1"/>
      <c r="R40" s="1"/>
      <c r="S40" s="1"/>
      <c r="T40" s="1"/>
      <c r="U40" s="1"/>
      <c r="V40" s="1"/>
      <c r="W40" s="1"/>
      <c r="X40" s="1"/>
      <c r="Y40" s="1"/>
      <c r="Z40" s="1"/>
    </row>
    <row r="41" spans="1:26" ht="145.5" customHeight="1" x14ac:dyDescent="0.25">
      <c r="A41" s="175" t="s">
        <v>98</v>
      </c>
      <c r="B41" s="173" t="s">
        <v>1991</v>
      </c>
      <c r="C41" s="179">
        <v>44153</v>
      </c>
      <c r="D41" s="175" t="str">
        <f ca="1">IF(C40&lt;TODAY(),"VENCIDO",IF(C40&gt;TODAY(),"VIGENTE"))</f>
        <v>VENCIDO</v>
      </c>
      <c r="E41" s="176" t="s">
        <v>1842</v>
      </c>
      <c r="F41" s="178">
        <v>305539.17</v>
      </c>
      <c r="G41" s="1" t="s">
        <v>1948</v>
      </c>
      <c r="H41" s="1" t="s">
        <v>1961</v>
      </c>
      <c r="I41" s="1" t="s">
        <v>1241</v>
      </c>
      <c r="J41" s="1" t="s">
        <v>99</v>
      </c>
      <c r="K41" s="1"/>
      <c r="L41" s="1"/>
      <c r="M41" s="1"/>
      <c r="N41" s="1"/>
      <c r="O41" s="1"/>
      <c r="P41" s="1"/>
      <c r="Q41" s="1"/>
      <c r="R41" s="1"/>
      <c r="S41" s="1"/>
      <c r="T41" s="1"/>
      <c r="U41" s="1"/>
      <c r="V41" s="1"/>
      <c r="W41" s="1"/>
      <c r="X41" s="1"/>
      <c r="Y41" s="1"/>
      <c r="Z41" s="1"/>
    </row>
    <row r="42" spans="1:26" ht="15.75" customHeight="1" x14ac:dyDescent="0.25">
      <c r="A42" s="175" t="s">
        <v>100</v>
      </c>
      <c r="B42" s="173" t="s">
        <v>1992</v>
      </c>
      <c r="C42" s="179">
        <v>44155</v>
      </c>
      <c r="D42" s="175" t="str">
        <f ca="1">IF(C41&lt;TODAY(),"VENCIDO",IF(C41&gt;TODAY(),"VIGENTE"))</f>
        <v>VENCIDO</v>
      </c>
      <c r="E42" s="176" t="s">
        <v>1843</v>
      </c>
      <c r="F42" s="178">
        <v>289319.19</v>
      </c>
      <c r="G42" s="1" t="s">
        <v>1946</v>
      </c>
      <c r="H42" s="1" t="s">
        <v>1947</v>
      </c>
      <c r="I42" s="1" t="s">
        <v>1241</v>
      </c>
      <c r="J42" s="1" t="s">
        <v>101</v>
      </c>
      <c r="K42" s="1"/>
      <c r="L42" s="1"/>
      <c r="M42" s="1"/>
      <c r="N42" s="1"/>
      <c r="O42" s="1"/>
      <c r="P42" s="1"/>
      <c r="Q42" s="1"/>
      <c r="R42" s="1"/>
      <c r="S42" s="1"/>
      <c r="T42" s="1"/>
      <c r="U42" s="1"/>
      <c r="V42" s="1"/>
      <c r="W42" s="1"/>
      <c r="X42" s="1"/>
      <c r="Y42" s="1"/>
      <c r="Z42" s="1"/>
    </row>
    <row r="43" spans="1:26" ht="15.75" customHeight="1" x14ac:dyDescent="0.25">
      <c r="A43" s="175" t="s">
        <v>102</v>
      </c>
      <c r="B43" s="173" t="s">
        <v>1993</v>
      </c>
      <c r="C43" s="179">
        <v>44155</v>
      </c>
      <c r="D43" s="175" t="str">
        <f ca="1">IF(C42&lt;TODAY(),"VENCIDO",IF(C42&gt;TODAY(),"VIGENTE"))</f>
        <v>VENCIDO</v>
      </c>
      <c r="E43" s="180" t="s">
        <v>1844</v>
      </c>
      <c r="F43" s="178">
        <v>33800</v>
      </c>
      <c r="G43" s="1" t="s">
        <v>1994</v>
      </c>
      <c r="H43" s="1" t="s">
        <v>991</v>
      </c>
      <c r="I43" s="1" t="s">
        <v>1241</v>
      </c>
      <c r="J43" s="1" t="s">
        <v>103</v>
      </c>
      <c r="K43" s="1"/>
      <c r="L43" s="1"/>
      <c r="M43" s="1"/>
      <c r="N43" s="1"/>
      <c r="O43" s="1"/>
      <c r="P43" s="1"/>
      <c r="Q43" s="1"/>
      <c r="R43" s="1"/>
      <c r="S43" s="1"/>
      <c r="T43" s="1"/>
      <c r="U43" s="1"/>
      <c r="V43" s="1"/>
      <c r="W43" s="1"/>
      <c r="X43" s="1"/>
      <c r="Y43" s="1"/>
      <c r="Z43" s="1"/>
    </row>
    <row r="44" spans="1:26" ht="15.75" customHeight="1" x14ac:dyDescent="0.25">
      <c r="A44" s="175" t="s">
        <v>104</v>
      </c>
      <c r="B44" s="173" t="s">
        <v>1995</v>
      </c>
      <c r="C44" s="179">
        <v>44156</v>
      </c>
      <c r="D44" s="175" t="str">
        <f ca="1">IF(C43&lt;TODAY(),"VENCIDO",IF(C43&gt;TODAY(),"VIGENTE"))</f>
        <v>VENCIDO</v>
      </c>
      <c r="E44" s="180" t="s">
        <v>790</v>
      </c>
      <c r="F44" s="178">
        <v>553461.12</v>
      </c>
      <c r="G44" s="1" t="s">
        <v>1996</v>
      </c>
      <c r="H44" s="1" t="s">
        <v>1225</v>
      </c>
      <c r="I44" s="1" t="s">
        <v>1241</v>
      </c>
      <c r="J44" s="1" t="s">
        <v>105</v>
      </c>
      <c r="K44" s="1"/>
      <c r="L44" s="1"/>
      <c r="M44" s="1"/>
      <c r="N44" s="1"/>
      <c r="O44" s="1"/>
      <c r="P44" s="1"/>
      <c r="Q44" s="1"/>
      <c r="R44" s="1"/>
      <c r="S44" s="1"/>
      <c r="T44" s="1"/>
      <c r="U44" s="1"/>
      <c r="V44" s="1"/>
      <c r="W44" s="1"/>
      <c r="X44" s="1"/>
      <c r="Y44" s="1"/>
      <c r="Z44" s="1"/>
    </row>
    <row r="45" spans="1:26" ht="42" customHeight="1" x14ac:dyDescent="0.25">
      <c r="A45" s="183" t="s">
        <v>664</v>
      </c>
      <c r="B45" s="184" t="s">
        <v>667</v>
      </c>
      <c r="C45" s="185">
        <v>44158</v>
      </c>
      <c r="D45" s="183" t="str">
        <f ca="1">IF(C45&lt;TODAY(),"VENCIDO",IF(C45&gt;TODAY(),"VIGENTE"))</f>
        <v>VENCIDO</v>
      </c>
      <c r="E45" s="186" t="s">
        <v>666</v>
      </c>
      <c r="F45" s="187">
        <v>61145</v>
      </c>
      <c r="G45" s="188" t="s">
        <v>1997</v>
      </c>
      <c r="H45" s="188" t="s">
        <v>1882</v>
      </c>
      <c r="I45" s="188" t="s">
        <v>1311</v>
      </c>
      <c r="J45" s="1" t="s">
        <v>1903</v>
      </c>
      <c r="K45" s="1"/>
      <c r="L45" s="1"/>
      <c r="M45" s="1"/>
      <c r="N45" s="1"/>
      <c r="O45" s="1"/>
      <c r="P45" s="1"/>
      <c r="Q45" s="1"/>
      <c r="R45" s="1"/>
      <c r="S45" s="1"/>
      <c r="T45" s="1"/>
      <c r="U45" s="1"/>
      <c r="V45" s="1"/>
      <c r="W45" s="1"/>
      <c r="X45" s="1"/>
      <c r="Y45" s="1"/>
      <c r="Z45" s="1"/>
    </row>
    <row r="46" spans="1:26" ht="15.75" customHeight="1" x14ac:dyDescent="0.25">
      <c r="A46" s="175" t="s">
        <v>590</v>
      </c>
      <c r="B46" s="173" t="s">
        <v>1998</v>
      </c>
      <c r="C46" s="179">
        <v>44163</v>
      </c>
      <c r="D46" s="175" t="str">
        <f ca="1">IF(C44&lt;TODAY(),"VENCIDO",IF(C44&gt;TODAY(),"VIGENTE"))</f>
        <v>VENCIDO</v>
      </c>
      <c r="E46" s="176" t="s">
        <v>1901</v>
      </c>
      <c r="F46" s="178">
        <v>28245.75</v>
      </c>
      <c r="G46" s="1" t="s">
        <v>1944</v>
      </c>
      <c r="H46" s="1" t="s">
        <v>1012</v>
      </c>
      <c r="I46" s="1" t="s">
        <v>1311</v>
      </c>
      <c r="J46" s="1" t="s">
        <v>1902</v>
      </c>
      <c r="K46" s="1"/>
      <c r="L46" s="1"/>
      <c r="M46" s="1"/>
      <c r="N46" s="1"/>
      <c r="O46" s="1"/>
      <c r="P46" s="1"/>
      <c r="Q46" s="1"/>
      <c r="R46" s="1"/>
      <c r="S46" s="1"/>
      <c r="T46" s="1"/>
      <c r="U46" s="1"/>
      <c r="V46" s="1"/>
      <c r="W46" s="1"/>
      <c r="X46" s="1"/>
      <c r="Y46" s="1"/>
      <c r="Z46" s="1"/>
    </row>
    <row r="47" spans="1:26" ht="15.75" customHeight="1" x14ac:dyDescent="0.25">
      <c r="A47" s="175" t="s">
        <v>106</v>
      </c>
      <c r="B47" s="173" t="s">
        <v>1999</v>
      </c>
      <c r="C47" s="179">
        <v>44167</v>
      </c>
      <c r="D47" s="175" t="str">
        <f ca="1">IF(C44&lt;TODAY(),"VENCIDO",IF(C44&gt;TODAY(),"VIGENTE"))</f>
        <v>VENCIDO</v>
      </c>
      <c r="E47" s="180" t="s">
        <v>820</v>
      </c>
      <c r="F47" s="178">
        <v>2998</v>
      </c>
      <c r="G47" s="1" t="s">
        <v>2000</v>
      </c>
      <c r="H47" s="1" t="s">
        <v>1953</v>
      </c>
      <c r="I47" s="1" t="s">
        <v>1241</v>
      </c>
      <c r="J47" s="1" t="s">
        <v>107</v>
      </c>
      <c r="K47" s="1"/>
      <c r="L47" s="1"/>
      <c r="M47" s="1"/>
      <c r="N47" s="1"/>
      <c r="O47" s="1"/>
      <c r="P47" s="1"/>
      <c r="Q47" s="1"/>
      <c r="R47" s="1"/>
      <c r="S47" s="1"/>
      <c r="T47" s="1"/>
      <c r="U47" s="1"/>
      <c r="V47" s="1"/>
      <c r="W47" s="1"/>
      <c r="X47" s="1"/>
      <c r="Y47" s="1"/>
      <c r="Z47" s="1"/>
    </row>
    <row r="48" spans="1:26" ht="15.75" customHeight="1" x14ac:dyDescent="0.25">
      <c r="A48" s="175" t="s">
        <v>108</v>
      </c>
      <c r="B48" s="173" t="s">
        <v>2001</v>
      </c>
      <c r="C48" s="179">
        <v>44533</v>
      </c>
      <c r="D48" s="175" t="str">
        <f ca="1">IF(C48&lt;TODAY(),"VENCIDO",IF(C48&gt;TODAY(),"VIGENTE"))</f>
        <v>VENCIDO</v>
      </c>
      <c r="E48" s="176" t="s">
        <v>1838</v>
      </c>
      <c r="F48" s="178">
        <v>964188.06</v>
      </c>
      <c r="G48" s="1" t="s">
        <v>2002</v>
      </c>
      <c r="H48" s="1" t="s">
        <v>1953</v>
      </c>
      <c r="I48" s="1" t="s">
        <v>1241</v>
      </c>
      <c r="J48" s="1" t="s">
        <v>109</v>
      </c>
      <c r="K48" s="1"/>
      <c r="L48" s="1"/>
      <c r="M48" s="1"/>
      <c r="N48" s="1"/>
      <c r="O48" s="1"/>
      <c r="P48" s="1"/>
      <c r="Q48" s="1"/>
      <c r="R48" s="1"/>
      <c r="S48" s="1"/>
      <c r="T48" s="1"/>
      <c r="U48" s="1"/>
      <c r="V48" s="1"/>
      <c r="W48" s="1"/>
      <c r="X48" s="1"/>
      <c r="Y48" s="1"/>
      <c r="Z48" s="1"/>
    </row>
    <row r="49" spans="1:26" ht="179.25" customHeight="1" x14ac:dyDescent="0.25">
      <c r="A49" s="173" t="s">
        <v>110</v>
      </c>
      <c r="B49" s="173" t="s">
        <v>374</v>
      </c>
      <c r="C49" s="174">
        <v>44169</v>
      </c>
      <c r="D49" s="175" t="str">
        <f ca="1">IF(C49&lt;TODAY(),"VENCIDO",IF(C49&gt;TODAY(),"VIGENTE"))</f>
        <v>VENCIDO</v>
      </c>
      <c r="E49" s="176" t="s">
        <v>370</v>
      </c>
      <c r="F49" s="177">
        <v>294878.95</v>
      </c>
      <c r="G49" s="1" t="s">
        <v>1969</v>
      </c>
      <c r="H49" s="1" t="s">
        <v>1149</v>
      </c>
      <c r="I49" s="1" t="s">
        <v>1241</v>
      </c>
      <c r="J49" s="1" t="s">
        <v>111</v>
      </c>
      <c r="K49" s="1"/>
      <c r="L49" s="1"/>
      <c r="M49" s="1"/>
      <c r="N49" s="1"/>
      <c r="O49" s="1"/>
      <c r="P49" s="1"/>
      <c r="Q49" s="1"/>
      <c r="R49" s="1"/>
      <c r="S49" s="1"/>
      <c r="T49" s="1"/>
      <c r="U49" s="1"/>
      <c r="V49" s="1"/>
      <c r="W49" s="1"/>
      <c r="X49" s="1"/>
      <c r="Y49" s="1"/>
      <c r="Z49" s="1"/>
    </row>
    <row r="50" spans="1:26" ht="15.75" customHeight="1" x14ac:dyDescent="0.25">
      <c r="A50" s="183" t="s">
        <v>807</v>
      </c>
      <c r="B50" s="184" t="s">
        <v>2003</v>
      </c>
      <c r="C50" s="185">
        <v>44169</v>
      </c>
      <c r="D50" s="183" t="str">
        <f ca="1">IF(C50&lt;TODAY(),"VENCIDO",IF(C50&gt;TODAY(),"VIGENTE"))</f>
        <v>VENCIDO</v>
      </c>
      <c r="E50" s="189" t="s">
        <v>1921</v>
      </c>
      <c r="F50" s="187">
        <v>31832</v>
      </c>
      <c r="G50" s="188" t="s">
        <v>2004</v>
      </c>
      <c r="H50" s="188" t="s">
        <v>1878</v>
      </c>
      <c r="I50" s="188" t="s">
        <v>1311</v>
      </c>
      <c r="J50" s="188" t="s">
        <v>1922</v>
      </c>
      <c r="K50" s="1"/>
      <c r="L50" s="1"/>
      <c r="M50" s="1"/>
      <c r="N50" s="1"/>
      <c r="O50" s="1"/>
      <c r="P50" s="1"/>
      <c r="Q50" s="1"/>
      <c r="R50" s="1"/>
      <c r="S50" s="1"/>
      <c r="T50" s="1"/>
      <c r="U50" s="1"/>
      <c r="V50" s="1"/>
      <c r="W50" s="1"/>
      <c r="X50" s="1"/>
      <c r="Y50" s="1"/>
      <c r="Z50" s="1"/>
    </row>
    <row r="51" spans="1:26" ht="15.75" customHeight="1" x14ac:dyDescent="0.25">
      <c r="A51" s="175" t="s">
        <v>112</v>
      </c>
      <c r="B51" s="173" t="s">
        <v>753</v>
      </c>
      <c r="C51" s="179">
        <v>44540</v>
      </c>
      <c r="D51" s="175" t="str">
        <f ca="1">IF(C48&lt;TODAY(),"VENCIDO",IF(C48&gt;TODAY(),"VIGENTE"))</f>
        <v>VENCIDO</v>
      </c>
      <c r="E51" s="176" t="s">
        <v>752</v>
      </c>
      <c r="F51" s="178">
        <v>37631.47</v>
      </c>
      <c r="G51" s="1" t="s">
        <v>1948</v>
      </c>
      <c r="H51" s="1" t="s">
        <v>2005</v>
      </c>
      <c r="I51" s="1" t="s">
        <v>1241</v>
      </c>
      <c r="J51" s="1" t="s">
        <v>113</v>
      </c>
      <c r="K51" s="1"/>
      <c r="L51" s="1"/>
      <c r="M51" s="1"/>
      <c r="N51" s="1"/>
      <c r="O51" s="1"/>
      <c r="P51" s="1"/>
      <c r="Q51" s="1"/>
      <c r="R51" s="1"/>
      <c r="S51" s="1"/>
      <c r="T51" s="1"/>
      <c r="U51" s="1"/>
      <c r="V51" s="1"/>
      <c r="W51" s="1"/>
      <c r="X51" s="1"/>
      <c r="Y51" s="1"/>
      <c r="Z51" s="1"/>
    </row>
    <row r="52" spans="1:26" ht="15.75" customHeight="1" x14ac:dyDescent="0.25">
      <c r="A52" s="183" t="s">
        <v>460</v>
      </c>
      <c r="B52" s="184" t="s">
        <v>2006</v>
      </c>
      <c r="C52" s="190">
        <v>44178</v>
      </c>
      <c r="D52" s="183" t="str">
        <f ca="1">IF(C52&lt;TODAY(),"VENCIDO",IF(C52&gt;TODAY(),"VIGENTE"))</f>
        <v>VENCIDO</v>
      </c>
      <c r="E52" s="186" t="s">
        <v>1888</v>
      </c>
      <c r="F52" s="187">
        <v>214900</v>
      </c>
      <c r="G52" s="188" t="s">
        <v>2007</v>
      </c>
      <c r="H52" s="188" t="s">
        <v>1882</v>
      </c>
      <c r="I52" s="188" t="s">
        <v>1311</v>
      </c>
      <c r="J52" s="1" t="s">
        <v>1874</v>
      </c>
      <c r="K52" s="1"/>
      <c r="L52" s="1"/>
      <c r="M52" s="1"/>
      <c r="N52" s="1"/>
      <c r="O52" s="1"/>
      <c r="P52" s="1"/>
      <c r="Q52" s="1"/>
      <c r="R52" s="1"/>
      <c r="S52" s="1"/>
      <c r="T52" s="1"/>
      <c r="U52" s="1"/>
      <c r="V52" s="1"/>
      <c r="W52" s="1"/>
      <c r="X52" s="1"/>
      <c r="Y52" s="1"/>
      <c r="Z52" s="1"/>
    </row>
    <row r="53" spans="1:26" ht="15.75" customHeight="1" x14ac:dyDescent="0.25">
      <c r="A53" s="175" t="s">
        <v>114</v>
      </c>
      <c r="B53" s="173" t="s">
        <v>2008</v>
      </c>
      <c r="C53" s="179">
        <v>44182</v>
      </c>
      <c r="D53" s="175" t="str">
        <f ca="1">IF(C52&lt;TODAY(),"VENCIDO",IF(C52&gt;TODAY(),"VIGENTE"))</f>
        <v>VENCIDO</v>
      </c>
      <c r="E53" s="180" t="s">
        <v>828</v>
      </c>
      <c r="F53" s="178">
        <v>16338.4</v>
      </c>
      <c r="G53" s="1" t="s">
        <v>1942</v>
      </c>
      <c r="H53" s="1" t="s">
        <v>1080</v>
      </c>
      <c r="I53" s="1" t="s">
        <v>1241</v>
      </c>
      <c r="J53" s="1" t="s">
        <v>115</v>
      </c>
      <c r="K53" s="1"/>
      <c r="L53" s="1"/>
      <c r="M53" s="1"/>
      <c r="N53" s="1"/>
      <c r="O53" s="1"/>
      <c r="P53" s="1"/>
      <c r="Q53" s="1"/>
      <c r="R53" s="1"/>
      <c r="S53" s="1"/>
      <c r="T53" s="1"/>
      <c r="U53" s="1"/>
      <c r="V53" s="1"/>
      <c r="W53" s="1"/>
      <c r="X53" s="1"/>
      <c r="Y53" s="1"/>
      <c r="Z53" s="1"/>
    </row>
    <row r="54" spans="1:26" ht="75" customHeight="1" x14ac:dyDescent="0.25">
      <c r="A54" s="173" t="s">
        <v>116</v>
      </c>
      <c r="B54" s="173" t="s">
        <v>467</v>
      </c>
      <c r="C54" s="174">
        <v>44186</v>
      </c>
      <c r="D54" s="175" t="str">
        <f ca="1">IF(C54&lt;TODAY(),"VENCIDO",IF(C54&gt;TODAY(),"VIGENTE"))</f>
        <v>VENCIDO</v>
      </c>
      <c r="E54" s="176" t="s">
        <v>466</v>
      </c>
      <c r="F54" s="177">
        <v>15215.76</v>
      </c>
      <c r="G54" s="1" t="s">
        <v>250</v>
      </c>
      <c r="H54" s="1" t="s">
        <v>1597</v>
      </c>
      <c r="I54" s="1" t="s">
        <v>1241</v>
      </c>
      <c r="J54" s="1" t="s">
        <v>118</v>
      </c>
      <c r="K54" s="1"/>
      <c r="L54" s="1"/>
      <c r="M54" s="1"/>
      <c r="N54" s="1"/>
      <c r="O54" s="1"/>
      <c r="P54" s="1"/>
      <c r="Q54" s="1"/>
      <c r="R54" s="1"/>
      <c r="S54" s="1"/>
      <c r="T54" s="1"/>
      <c r="U54" s="1"/>
      <c r="V54" s="1"/>
      <c r="W54" s="1"/>
      <c r="X54" s="1"/>
      <c r="Y54" s="1"/>
      <c r="Z54" s="1"/>
    </row>
    <row r="55" spans="1:26" ht="63.75" customHeight="1" x14ac:dyDescent="0.25">
      <c r="A55" s="175" t="s">
        <v>119</v>
      </c>
      <c r="B55" s="173" t="s">
        <v>2009</v>
      </c>
      <c r="C55" s="179">
        <v>44187</v>
      </c>
      <c r="D55" s="175" t="str">
        <f ca="1">IF(C55&lt;TODAY(),"VENCIDO",IF(C55&gt;TODAY(),"VIGENTE"))</f>
        <v>VENCIDO</v>
      </c>
      <c r="E55" s="180" t="s">
        <v>1845</v>
      </c>
      <c r="F55" s="178">
        <v>9502.84</v>
      </c>
      <c r="G55" s="1" t="s">
        <v>1969</v>
      </c>
      <c r="H55" s="1" t="s">
        <v>1149</v>
      </c>
      <c r="I55" s="1" t="s">
        <v>1241</v>
      </c>
      <c r="J55" s="1" t="s">
        <v>120</v>
      </c>
      <c r="K55" s="1"/>
      <c r="L55" s="1"/>
      <c r="M55" s="1"/>
      <c r="N55" s="1"/>
      <c r="O55" s="1"/>
      <c r="P55" s="1"/>
      <c r="Q55" s="1"/>
      <c r="R55" s="1"/>
      <c r="S55" s="1"/>
      <c r="T55" s="1"/>
      <c r="U55" s="1"/>
      <c r="V55" s="1"/>
      <c r="W55" s="1"/>
      <c r="X55" s="1"/>
      <c r="Y55" s="1"/>
      <c r="Z55" s="1"/>
    </row>
    <row r="56" spans="1:26" ht="63" customHeight="1" x14ac:dyDescent="0.25">
      <c r="A56" s="175" t="s">
        <v>121</v>
      </c>
      <c r="B56" s="173" t="s">
        <v>694</v>
      </c>
      <c r="C56" s="179">
        <v>44556</v>
      </c>
      <c r="D56" s="175" t="str">
        <f ca="1">IF(C56&lt;TODAY(),"VENCIDO",IF(C56&gt;TODAY(),"VIGENTE"))</f>
        <v>VENCIDO</v>
      </c>
      <c r="E56" s="180" t="s">
        <v>689</v>
      </c>
      <c r="F56" s="178">
        <v>74581.94</v>
      </c>
      <c r="G56" s="1" t="s">
        <v>1948</v>
      </c>
      <c r="H56" s="1" t="s">
        <v>1961</v>
      </c>
      <c r="I56" s="1" t="s">
        <v>1241</v>
      </c>
      <c r="J56" s="1" t="s">
        <v>122</v>
      </c>
      <c r="K56" s="1"/>
      <c r="L56" s="1"/>
      <c r="M56" s="1"/>
      <c r="N56" s="1"/>
      <c r="O56" s="1"/>
      <c r="P56" s="1"/>
      <c r="Q56" s="1"/>
      <c r="R56" s="1"/>
      <c r="S56" s="1"/>
      <c r="T56" s="1"/>
      <c r="U56" s="1"/>
      <c r="V56" s="1"/>
      <c r="W56" s="1"/>
      <c r="X56" s="1"/>
      <c r="Y56" s="1"/>
      <c r="Z56" s="1"/>
    </row>
    <row r="57" spans="1:26" ht="15.75" customHeight="1" x14ac:dyDescent="0.25">
      <c r="A57" s="183" t="s">
        <v>439</v>
      </c>
      <c r="B57" s="184" t="s">
        <v>2010</v>
      </c>
      <c r="C57" s="190">
        <v>44197</v>
      </c>
      <c r="D57" s="183" t="str">
        <f ca="1">IF(C52&lt;TODAY(),"VENCIDO",IF(C52&gt;TODAY(),"VIGENTE"))</f>
        <v>VENCIDO</v>
      </c>
      <c r="E57" s="186" t="s">
        <v>1865</v>
      </c>
      <c r="F57" s="187">
        <v>161229.65</v>
      </c>
      <c r="G57" s="188" t="s">
        <v>2011</v>
      </c>
      <c r="H57" s="188" t="s">
        <v>2012</v>
      </c>
      <c r="I57" s="188" t="s">
        <v>1311</v>
      </c>
      <c r="J57" s="1" t="s">
        <v>1885</v>
      </c>
      <c r="K57" s="1"/>
      <c r="L57" s="1"/>
      <c r="M57" s="1"/>
      <c r="N57" s="1"/>
      <c r="O57" s="1"/>
      <c r="P57" s="1"/>
      <c r="Q57" s="1"/>
      <c r="R57" s="1"/>
      <c r="S57" s="1"/>
      <c r="T57" s="1"/>
      <c r="U57" s="1"/>
      <c r="V57" s="1"/>
      <c r="W57" s="1"/>
      <c r="X57" s="1"/>
      <c r="Y57" s="1"/>
      <c r="Z57" s="1"/>
    </row>
    <row r="58" spans="1:26" ht="87" customHeight="1" x14ac:dyDescent="0.25">
      <c r="A58" s="183" t="s">
        <v>451</v>
      </c>
      <c r="B58" s="184" t="s">
        <v>2013</v>
      </c>
      <c r="C58" s="190">
        <v>44197</v>
      </c>
      <c r="D58" s="183" t="str">
        <f ca="1">IF(C53&lt;TODAY(),"VENCIDO",IF(C53&gt;TODAY(),"VIGENTE"))</f>
        <v>VENCIDO</v>
      </c>
      <c r="E58" s="186" t="s">
        <v>1886</v>
      </c>
      <c r="F58" s="187">
        <v>130716.06</v>
      </c>
      <c r="G58" s="188" t="s">
        <v>2011</v>
      </c>
      <c r="H58" s="188" t="s">
        <v>2012</v>
      </c>
      <c r="I58" s="188" t="s">
        <v>1311</v>
      </c>
      <c r="J58" s="1" t="s">
        <v>1887</v>
      </c>
      <c r="K58" s="1"/>
      <c r="L58" s="1"/>
      <c r="M58" s="1"/>
      <c r="N58" s="1"/>
      <c r="O58" s="1"/>
      <c r="P58" s="1"/>
      <c r="Q58" s="1"/>
      <c r="R58" s="1"/>
      <c r="S58" s="1"/>
      <c r="T58" s="1"/>
      <c r="U58" s="1"/>
      <c r="V58" s="1"/>
      <c r="W58" s="1"/>
      <c r="X58" s="1"/>
      <c r="Y58" s="1"/>
      <c r="Z58" s="1"/>
    </row>
    <row r="59" spans="1:26" ht="15.75" customHeight="1" x14ac:dyDescent="0.25">
      <c r="A59" s="175" t="s">
        <v>123</v>
      </c>
      <c r="B59" s="173" t="s">
        <v>2014</v>
      </c>
      <c r="C59" s="179">
        <v>44199</v>
      </c>
      <c r="D59" s="175" t="str">
        <f ca="1">IF(C59&lt;TODAY(),"VENCIDO",IF(C59&gt;TODAY(),"VIGENTE"))</f>
        <v>VENCIDO</v>
      </c>
      <c r="E59" s="180" t="s">
        <v>1846</v>
      </c>
      <c r="F59" s="178">
        <v>5580</v>
      </c>
      <c r="G59" s="1" t="s">
        <v>2015</v>
      </c>
      <c r="H59" s="1" t="s">
        <v>1953</v>
      </c>
      <c r="I59" s="1" t="s">
        <v>1241</v>
      </c>
      <c r="J59" s="1" t="s">
        <v>124</v>
      </c>
      <c r="K59" s="1"/>
      <c r="L59" s="1"/>
      <c r="M59" s="1"/>
      <c r="N59" s="1"/>
      <c r="O59" s="1"/>
      <c r="P59" s="1"/>
      <c r="Q59" s="1"/>
      <c r="R59" s="1"/>
      <c r="S59" s="1"/>
      <c r="T59" s="1"/>
      <c r="U59" s="1"/>
      <c r="V59" s="1"/>
      <c r="W59" s="1"/>
      <c r="X59" s="1"/>
      <c r="Y59" s="1"/>
      <c r="Z59" s="1"/>
    </row>
    <row r="60" spans="1:26" ht="15.75" customHeight="1" x14ac:dyDescent="0.25">
      <c r="A60" s="175" t="s">
        <v>125</v>
      </c>
      <c r="B60" s="173" t="s">
        <v>584</v>
      </c>
      <c r="C60" s="179">
        <v>44202</v>
      </c>
      <c r="D60" s="175" t="str">
        <f ca="1">IF(C58&lt;TODAY(),"VENCIDO",IF(C58&gt;TODAY(),"VIGENTE"))</f>
        <v>VENCIDO</v>
      </c>
      <c r="E60" s="180" t="s">
        <v>1847</v>
      </c>
      <c r="F60" s="178">
        <v>60000</v>
      </c>
      <c r="G60" s="1" t="s">
        <v>1948</v>
      </c>
      <c r="H60" s="1" t="s">
        <v>1046</v>
      </c>
      <c r="I60" s="1" t="s">
        <v>1241</v>
      </c>
      <c r="J60" s="1" t="s">
        <v>126</v>
      </c>
      <c r="K60" s="1"/>
      <c r="L60" s="1"/>
      <c r="M60" s="1"/>
      <c r="N60" s="1"/>
      <c r="O60" s="1"/>
      <c r="P60" s="1"/>
      <c r="Q60" s="1"/>
      <c r="R60" s="1"/>
      <c r="S60" s="1"/>
      <c r="T60" s="1"/>
      <c r="U60" s="1"/>
      <c r="V60" s="1"/>
      <c r="W60" s="1"/>
      <c r="X60" s="1"/>
      <c r="Y60" s="1"/>
      <c r="Z60" s="1"/>
    </row>
    <row r="61" spans="1:26" ht="78" customHeight="1" x14ac:dyDescent="0.25">
      <c r="A61" s="173" t="s">
        <v>127</v>
      </c>
      <c r="B61" s="173" t="s">
        <v>682</v>
      </c>
      <c r="C61" s="174">
        <v>44204</v>
      </c>
      <c r="D61" s="175" t="str">
        <f ca="1">IF(C61&lt;TODAY(),"VENCIDO",IF(C61&gt;TODAY(),"VIGENTE"))</f>
        <v>VENCIDO</v>
      </c>
      <c r="E61" s="176" t="s">
        <v>1848</v>
      </c>
      <c r="F61" s="178">
        <v>70884.929999999993</v>
      </c>
      <c r="G61" s="1" t="s">
        <v>1948</v>
      </c>
      <c r="H61" s="1" t="s">
        <v>1990</v>
      </c>
      <c r="I61" s="1" t="s">
        <v>1241</v>
      </c>
      <c r="J61" s="1" t="s">
        <v>128</v>
      </c>
      <c r="K61" s="1"/>
      <c r="L61" s="1"/>
      <c r="M61" s="1"/>
      <c r="N61" s="1"/>
      <c r="O61" s="1"/>
      <c r="P61" s="1"/>
      <c r="Q61" s="1"/>
      <c r="R61" s="1"/>
      <c r="S61" s="1"/>
      <c r="T61" s="1"/>
      <c r="U61" s="1"/>
      <c r="V61" s="1"/>
      <c r="W61" s="1"/>
      <c r="X61" s="1"/>
      <c r="Y61" s="1"/>
      <c r="Z61" s="1"/>
    </row>
    <row r="62" spans="1:26" ht="15.75" customHeight="1" x14ac:dyDescent="0.25">
      <c r="A62" s="175" t="s">
        <v>129</v>
      </c>
      <c r="B62" s="173" t="s">
        <v>2016</v>
      </c>
      <c r="C62" s="179">
        <v>44204</v>
      </c>
      <c r="D62" s="175" t="str">
        <f ca="1">IF(C61&lt;TODAY(),"VENCIDO",IF(C61&gt;TODAY(),"VIGENTE"))</f>
        <v>VENCIDO</v>
      </c>
      <c r="E62" s="176" t="s">
        <v>700</v>
      </c>
      <c r="F62" s="178">
        <v>2310.0100000000002</v>
      </c>
      <c r="G62" s="1" t="s">
        <v>2015</v>
      </c>
      <c r="H62" s="1" t="s">
        <v>1953</v>
      </c>
      <c r="I62" s="1" t="s">
        <v>1241</v>
      </c>
      <c r="J62" s="1" t="s">
        <v>130</v>
      </c>
      <c r="K62" s="1"/>
      <c r="L62" s="1"/>
      <c r="M62" s="1"/>
      <c r="N62" s="1"/>
      <c r="O62" s="1"/>
      <c r="P62" s="1"/>
      <c r="Q62" s="1"/>
      <c r="R62" s="1"/>
      <c r="S62" s="1"/>
      <c r="T62" s="1"/>
      <c r="U62" s="1"/>
      <c r="V62" s="1"/>
      <c r="W62" s="1"/>
      <c r="X62" s="1"/>
      <c r="Y62" s="1"/>
      <c r="Z62" s="1"/>
    </row>
    <row r="63" spans="1:26" ht="15.75" customHeight="1" x14ac:dyDescent="0.25">
      <c r="A63" s="183" t="s">
        <v>669</v>
      </c>
      <c r="B63" s="184" t="s">
        <v>670</v>
      </c>
      <c r="C63" s="185">
        <v>44205</v>
      </c>
      <c r="D63" s="183" t="str">
        <f ca="1">IF(C63&lt;TODAY(),"VENCIDO",IF(C63&gt;TODAY(),"VIGENTE"))</f>
        <v>VENCIDO</v>
      </c>
      <c r="E63" s="189" t="s">
        <v>666</v>
      </c>
      <c r="F63" s="187">
        <v>12229</v>
      </c>
      <c r="G63" s="188" t="s">
        <v>1997</v>
      </c>
      <c r="H63" s="188" t="s">
        <v>1882</v>
      </c>
      <c r="I63" s="188" t="s">
        <v>1311</v>
      </c>
      <c r="J63" s="1" t="s">
        <v>1903</v>
      </c>
      <c r="K63" s="1"/>
      <c r="L63" s="1"/>
      <c r="M63" s="1"/>
      <c r="N63" s="1"/>
      <c r="O63" s="1"/>
      <c r="P63" s="1"/>
      <c r="Q63" s="1"/>
      <c r="R63" s="1"/>
      <c r="S63" s="1"/>
      <c r="T63" s="1"/>
      <c r="U63" s="1"/>
      <c r="V63" s="1"/>
      <c r="W63" s="1"/>
      <c r="X63" s="1"/>
      <c r="Y63" s="1"/>
      <c r="Z63" s="1"/>
    </row>
    <row r="64" spans="1:26" ht="15.75" customHeight="1" x14ac:dyDescent="0.25">
      <c r="A64" s="175" t="s">
        <v>76</v>
      </c>
      <c r="B64" s="173" t="s">
        <v>1981</v>
      </c>
      <c r="C64" s="181">
        <v>44205</v>
      </c>
      <c r="D64" s="175" t="str">
        <f ca="1">IF(C59&lt;TODAY(),"VENCIDO",IF(C59&gt;TODAY(),"VIGENTE"))</f>
        <v>VENCIDO</v>
      </c>
      <c r="E64" s="176" t="s">
        <v>1836</v>
      </c>
      <c r="F64" s="178">
        <v>373590</v>
      </c>
      <c r="G64" s="1" t="s">
        <v>1946</v>
      </c>
      <c r="H64" s="1" t="s">
        <v>1947</v>
      </c>
      <c r="I64" s="1" t="s">
        <v>1241</v>
      </c>
      <c r="J64" s="1" t="s">
        <v>77</v>
      </c>
      <c r="K64" s="1"/>
      <c r="L64" s="1"/>
      <c r="M64" s="1"/>
      <c r="N64" s="1"/>
      <c r="O64" s="1"/>
      <c r="P64" s="1"/>
      <c r="Q64" s="1"/>
      <c r="R64" s="1"/>
      <c r="S64" s="1"/>
      <c r="T64" s="1"/>
      <c r="U64" s="1"/>
      <c r="V64" s="1"/>
      <c r="W64" s="1"/>
      <c r="X64" s="1"/>
      <c r="Y64" s="1"/>
      <c r="Z64" s="1"/>
    </row>
    <row r="65" spans="1:26" ht="64.5" customHeight="1" x14ac:dyDescent="0.25">
      <c r="A65" s="191" t="s">
        <v>512</v>
      </c>
      <c r="B65" s="184" t="s">
        <v>2017</v>
      </c>
      <c r="C65" s="185">
        <v>44211</v>
      </c>
      <c r="D65" s="183" t="str">
        <f ca="1">IF(C60&lt;TODAY(),"VENCIDO",IF(C60&gt;TODAY(),"VIGENTE"))</f>
        <v>VENCIDO</v>
      </c>
      <c r="E65" s="189" t="s">
        <v>1894</v>
      </c>
      <c r="F65" s="187">
        <v>1920</v>
      </c>
      <c r="G65" s="188" t="s">
        <v>1994</v>
      </c>
      <c r="H65" s="188" t="s">
        <v>1882</v>
      </c>
      <c r="I65" s="188" t="s">
        <v>1311</v>
      </c>
      <c r="J65" s="1" t="s">
        <v>1895</v>
      </c>
      <c r="K65" s="1"/>
      <c r="L65" s="1"/>
      <c r="M65" s="1"/>
      <c r="N65" s="1"/>
      <c r="O65" s="1"/>
      <c r="P65" s="1"/>
      <c r="Q65" s="1"/>
      <c r="R65" s="1"/>
      <c r="S65" s="1"/>
      <c r="T65" s="1"/>
      <c r="U65" s="1"/>
      <c r="V65" s="1"/>
      <c r="W65" s="1"/>
      <c r="X65" s="1"/>
      <c r="Y65" s="1"/>
      <c r="Z65" s="1"/>
    </row>
    <row r="66" spans="1:26" ht="292.5" customHeight="1" x14ac:dyDescent="0.25">
      <c r="A66" s="173" t="s">
        <v>131</v>
      </c>
      <c r="B66" s="173" t="s">
        <v>663</v>
      </c>
      <c r="C66" s="174">
        <v>44221</v>
      </c>
      <c r="D66" s="175" t="str">
        <f ca="1">IF(C66&lt;TODAY(),"VENCIDO",IF(C66&gt;TODAY(),"VIGENTE"))</f>
        <v>VENCIDO</v>
      </c>
      <c r="E66" s="176" t="s">
        <v>1849</v>
      </c>
      <c r="F66" s="177">
        <v>330110.75</v>
      </c>
      <c r="G66" s="1" t="s">
        <v>1948</v>
      </c>
      <c r="H66" s="1" t="s">
        <v>2018</v>
      </c>
      <c r="I66" s="1" t="s">
        <v>1241</v>
      </c>
      <c r="J66" s="1" t="s">
        <v>132</v>
      </c>
      <c r="K66" s="1"/>
      <c r="L66" s="1"/>
      <c r="M66" s="1"/>
      <c r="N66" s="1"/>
      <c r="O66" s="1"/>
      <c r="P66" s="1"/>
      <c r="Q66" s="1"/>
      <c r="R66" s="1"/>
      <c r="S66" s="1"/>
      <c r="T66" s="1"/>
      <c r="U66" s="1"/>
      <c r="V66" s="1"/>
      <c r="W66" s="1"/>
      <c r="X66" s="1"/>
      <c r="Y66" s="1"/>
      <c r="Z66" s="1"/>
    </row>
    <row r="67" spans="1:26" ht="245.25" customHeight="1" x14ac:dyDescent="0.25">
      <c r="A67" s="175" t="s">
        <v>133</v>
      </c>
      <c r="B67" s="173" t="s">
        <v>2019</v>
      </c>
      <c r="C67" s="182">
        <v>44237</v>
      </c>
      <c r="D67" s="175" t="str">
        <f ca="1">IF(C67&lt;TODAY(),"VENCIDO",IF(C67&gt;TODAY(),"VIGENTE"))</f>
        <v>VENCIDO</v>
      </c>
      <c r="E67" s="180" t="s">
        <v>361</v>
      </c>
      <c r="F67" s="178">
        <v>21734.28</v>
      </c>
      <c r="G67" s="1" t="s">
        <v>250</v>
      </c>
      <c r="H67" s="1" t="s">
        <v>1597</v>
      </c>
      <c r="I67" s="1" t="s">
        <v>1241</v>
      </c>
      <c r="J67" s="1" t="s">
        <v>135</v>
      </c>
      <c r="K67" s="1"/>
      <c r="L67" s="1"/>
      <c r="M67" s="1"/>
      <c r="N67" s="1"/>
      <c r="O67" s="1"/>
      <c r="P67" s="1"/>
      <c r="Q67" s="1"/>
      <c r="R67" s="1"/>
      <c r="S67" s="1"/>
      <c r="T67" s="1"/>
      <c r="U67" s="1"/>
      <c r="V67" s="1"/>
      <c r="W67" s="1"/>
      <c r="X67" s="1"/>
      <c r="Y67" s="1"/>
      <c r="Z67" s="1"/>
    </row>
    <row r="68" spans="1:26" ht="15.75" customHeight="1" x14ac:dyDescent="0.25">
      <c r="A68" s="175" t="s">
        <v>136</v>
      </c>
      <c r="B68" s="173" t="s">
        <v>2020</v>
      </c>
      <c r="C68" s="179">
        <v>44255</v>
      </c>
      <c r="D68" s="175" t="str">
        <f ca="1">IF(C61&lt;TODAY(),"VENCIDO",IF(C61&gt;TODAY(),"VIGENTE"))</f>
        <v>VENCIDO</v>
      </c>
      <c r="E68" s="176" t="s">
        <v>867</v>
      </c>
      <c r="F68" s="178">
        <v>14925</v>
      </c>
      <c r="G68" s="1" t="s">
        <v>1948</v>
      </c>
      <c r="H68" s="1" t="s">
        <v>1046</v>
      </c>
      <c r="I68" s="1" t="s">
        <v>1241</v>
      </c>
      <c r="J68" s="1" t="s">
        <v>137</v>
      </c>
      <c r="K68" s="1"/>
      <c r="L68" s="1"/>
      <c r="M68" s="1"/>
      <c r="N68" s="1"/>
      <c r="O68" s="1"/>
      <c r="P68" s="1"/>
      <c r="Q68" s="1"/>
      <c r="R68" s="1"/>
      <c r="S68" s="1"/>
      <c r="T68" s="1"/>
      <c r="U68" s="1"/>
      <c r="V68" s="1"/>
      <c r="W68" s="1"/>
      <c r="X68" s="1"/>
      <c r="Y68" s="1"/>
      <c r="Z68" s="1"/>
    </row>
    <row r="69" spans="1:26" ht="15.75" customHeight="1" x14ac:dyDescent="0.25">
      <c r="A69" s="175" t="s">
        <v>138</v>
      </c>
      <c r="B69" s="173" t="s">
        <v>832</v>
      </c>
      <c r="C69" s="179">
        <v>44265</v>
      </c>
      <c r="D69" s="175" t="str">
        <f ca="1">IF(C62&lt;TODAY(),"VENCIDO",IF(C62&gt;TODAY(),"VIGENTE"))</f>
        <v>VENCIDO</v>
      </c>
      <c r="E69" s="176" t="s">
        <v>1850</v>
      </c>
      <c r="F69" s="178">
        <v>417825</v>
      </c>
      <c r="G69" s="1" t="s">
        <v>1994</v>
      </c>
      <c r="H69" s="1" t="s">
        <v>1029</v>
      </c>
      <c r="I69" s="1" t="s">
        <v>1241</v>
      </c>
      <c r="J69" s="1" t="s">
        <v>139</v>
      </c>
      <c r="K69" s="1"/>
      <c r="L69" s="1"/>
      <c r="M69" s="1"/>
      <c r="N69" s="1"/>
      <c r="O69" s="1"/>
      <c r="P69" s="1"/>
      <c r="Q69" s="1"/>
      <c r="R69" s="1"/>
      <c r="S69" s="1"/>
      <c r="T69" s="1"/>
      <c r="U69" s="1"/>
      <c r="V69" s="1"/>
      <c r="W69" s="1"/>
      <c r="X69" s="1"/>
      <c r="Y69" s="1"/>
      <c r="Z69" s="1"/>
    </row>
    <row r="70" spans="1:26" ht="45" customHeight="1" x14ac:dyDescent="0.25">
      <c r="A70" s="175" t="s">
        <v>140</v>
      </c>
      <c r="B70" s="173" t="s">
        <v>376</v>
      </c>
      <c r="C70" s="179">
        <v>44275</v>
      </c>
      <c r="D70" s="175" t="str">
        <f ca="1">IF(C63&lt;TODAY(),"VENCIDO",IF(C63&gt;TODAY(),"VIGENTE"))</f>
        <v>VENCIDO</v>
      </c>
      <c r="E70" s="180" t="s">
        <v>1845</v>
      </c>
      <c r="F70" s="178">
        <v>10145.549999999999</v>
      </c>
      <c r="G70" s="1" t="s">
        <v>1969</v>
      </c>
      <c r="H70" s="1" t="s">
        <v>1149</v>
      </c>
      <c r="I70" s="1" t="s">
        <v>1241</v>
      </c>
      <c r="J70" s="1" t="s">
        <v>141</v>
      </c>
      <c r="K70" s="1"/>
      <c r="L70" s="1"/>
      <c r="M70" s="1"/>
      <c r="N70" s="1"/>
      <c r="O70" s="1"/>
      <c r="P70" s="1"/>
      <c r="Q70" s="1"/>
      <c r="R70" s="1"/>
      <c r="S70" s="1"/>
      <c r="T70" s="1"/>
      <c r="U70" s="1"/>
      <c r="V70" s="1"/>
      <c r="W70" s="1"/>
      <c r="X70" s="1"/>
      <c r="Y70" s="1"/>
      <c r="Z70" s="1"/>
    </row>
    <row r="71" spans="1:26" ht="15.75" customHeight="1" x14ac:dyDescent="0.25">
      <c r="A71" s="175" t="s">
        <v>142</v>
      </c>
      <c r="B71" s="173" t="s">
        <v>849</v>
      </c>
      <c r="C71" s="181">
        <v>44280</v>
      </c>
      <c r="D71" s="175" t="str">
        <f ca="1">IF(C64&lt;TODAY(),"VENCIDO",IF(C64&gt;TODAY(),"VIGENTE"))</f>
        <v>VENCIDO</v>
      </c>
      <c r="E71" s="180" t="s">
        <v>848</v>
      </c>
      <c r="F71" s="178">
        <v>12700</v>
      </c>
      <c r="G71" s="1" t="s">
        <v>1948</v>
      </c>
      <c r="H71" s="1" t="s">
        <v>1046</v>
      </c>
      <c r="I71" s="1" t="s">
        <v>1241</v>
      </c>
      <c r="J71" s="1" t="s">
        <v>144</v>
      </c>
      <c r="K71" s="1"/>
      <c r="L71" s="1"/>
      <c r="M71" s="1"/>
      <c r="N71" s="1"/>
      <c r="O71" s="1"/>
      <c r="P71" s="1"/>
      <c r="Q71" s="1"/>
      <c r="R71" s="1"/>
      <c r="S71" s="1"/>
      <c r="T71" s="1"/>
      <c r="U71" s="1"/>
      <c r="V71" s="1"/>
      <c r="W71" s="1"/>
      <c r="X71" s="1"/>
      <c r="Y71" s="1"/>
      <c r="Z71" s="1"/>
    </row>
    <row r="72" spans="1:26" ht="15.75" customHeight="1" x14ac:dyDescent="0.25">
      <c r="A72" s="175" t="s">
        <v>145</v>
      </c>
      <c r="B72" s="173" t="s">
        <v>2021</v>
      </c>
      <c r="C72" s="179">
        <v>44282</v>
      </c>
      <c r="D72" s="175" t="str">
        <f ca="1">IF(C66&lt;TODAY(),"VENCIDO",IF(C66&gt;TODAY(),"VIGENTE"))</f>
        <v>VENCIDO</v>
      </c>
      <c r="E72" s="176" t="s">
        <v>1851</v>
      </c>
      <c r="F72" s="178">
        <v>5997</v>
      </c>
      <c r="G72" s="1" t="s">
        <v>2022</v>
      </c>
      <c r="H72" s="1" t="s">
        <v>1953</v>
      </c>
      <c r="I72" s="1" t="s">
        <v>1241</v>
      </c>
      <c r="J72" s="1" t="s">
        <v>146</v>
      </c>
      <c r="K72" s="1"/>
      <c r="L72" s="1"/>
      <c r="M72" s="1"/>
      <c r="N72" s="1"/>
      <c r="O72" s="1"/>
      <c r="P72" s="1"/>
      <c r="Q72" s="1"/>
      <c r="R72" s="1"/>
      <c r="S72" s="1"/>
      <c r="T72" s="1"/>
      <c r="U72" s="1"/>
      <c r="V72" s="1"/>
      <c r="W72" s="1"/>
      <c r="X72" s="1"/>
      <c r="Y72" s="1"/>
      <c r="Z72" s="1"/>
    </row>
    <row r="73" spans="1:26" ht="69.75" customHeight="1" x14ac:dyDescent="0.25">
      <c r="A73" s="173" t="s">
        <v>2023</v>
      </c>
      <c r="B73" s="173" t="s">
        <v>2024</v>
      </c>
      <c r="C73" s="174">
        <v>44284</v>
      </c>
      <c r="D73" s="175" t="str">
        <f ca="1">IF(C73&lt;TODAY(),"VENCIDO",IF(C73&gt;TODAY(),"VIGENTE"))</f>
        <v>VENCIDO</v>
      </c>
      <c r="E73" s="176" t="s">
        <v>2025</v>
      </c>
      <c r="F73" s="177">
        <v>17013.72</v>
      </c>
      <c r="G73" s="1" t="s">
        <v>250</v>
      </c>
      <c r="H73" s="1" t="s">
        <v>1597</v>
      </c>
      <c r="I73" s="1" t="s">
        <v>1241</v>
      </c>
      <c r="J73" s="1" t="s">
        <v>2026</v>
      </c>
      <c r="K73" s="1"/>
      <c r="L73" s="1"/>
      <c r="M73" s="1"/>
      <c r="N73" s="1"/>
      <c r="O73" s="1"/>
      <c r="P73" s="1"/>
      <c r="Q73" s="1"/>
      <c r="R73" s="1"/>
      <c r="S73" s="1"/>
      <c r="T73" s="1"/>
      <c r="U73" s="1"/>
      <c r="V73" s="1"/>
      <c r="W73" s="1"/>
      <c r="X73" s="1"/>
      <c r="Y73" s="1"/>
      <c r="Z73" s="1"/>
    </row>
    <row r="74" spans="1:26" ht="72" customHeight="1" x14ac:dyDescent="0.25">
      <c r="A74" s="175" t="s">
        <v>147</v>
      </c>
      <c r="B74" s="173" t="s">
        <v>2027</v>
      </c>
      <c r="C74" s="179">
        <v>44287</v>
      </c>
      <c r="D74" s="175" t="str">
        <f ca="1">IF(C74&lt;TODAY(),"VENCIDO",IF(C74&gt;TODAY(),"VIGENTE"))</f>
        <v>VENCIDO</v>
      </c>
      <c r="E74" s="176" t="s">
        <v>1852</v>
      </c>
      <c r="F74" s="178">
        <v>65661.460000000006</v>
      </c>
      <c r="G74" s="1" t="s">
        <v>1948</v>
      </c>
      <c r="H74" s="1" t="s">
        <v>1961</v>
      </c>
      <c r="I74" s="1" t="s">
        <v>1241</v>
      </c>
      <c r="J74" s="1" t="s">
        <v>122</v>
      </c>
      <c r="K74" s="1"/>
      <c r="L74" s="1"/>
      <c r="M74" s="1"/>
      <c r="N74" s="1"/>
      <c r="O74" s="1"/>
      <c r="P74" s="1"/>
      <c r="Q74" s="1"/>
      <c r="R74" s="1"/>
      <c r="S74" s="1"/>
      <c r="T74" s="1"/>
      <c r="U74" s="1"/>
      <c r="V74" s="1"/>
      <c r="W74" s="1"/>
      <c r="X74" s="1"/>
      <c r="Y74" s="1"/>
      <c r="Z74" s="1"/>
    </row>
    <row r="75" spans="1:26" ht="15.75" customHeight="1" x14ac:dyDescent="0.25">
      <c r="A75" s="191" t="s">
        <v>394</v>
      </c>
      <c r="B75" s="184" t="s">
        <v>2028</v>
      </c>
      <c r="C75" s="190">
        <v>44288</v>
      </c>
      <c r="D75" s="183" t="str">
        <f ca="1">IF(C70&lt;TODAY(),"VENCIDO",IF(C70&gt;TODAY(),"VIGENTE"))</f>
        <v>VENCIDO</v>
      </c>
      <c r="E75" s="186" t="s">
        <v>1879</v>
      </c>
      <c r="F75" s="187">
        <v>137204.85</v>
      </c>
      <c r="G75" s="188" t="s">
        <v>2029</v>
      </c>
      <c r="H75" s="188" t="s">
        <v>1882</v>
      </c>
      <c r="I75" s="188" t="s">
        <v>1311</v>
      </c>
      <c r="J75" s="1" t="s">
        <v>1880</v>
      </c>
      <c r="K75" s="1"/>
      <c r="L75" s="1"/>
      <c r="M75" s="1"/>
      <c r="N75" s="1"/>
      <c r="O75" s="1"/>
      <c r="P75" s="1"/>
      <c r="Q75" s="1"/>
      <c r="R75" s="1"/>
      <c r="S75" s="1"/>
      <c r="T75" s="1"/>
      <c r="U75" s="1"/>
      <c r="V75" s="1"/>
      <c r="W75" s="1"/>
      <c r="X75" s="1"/>
      <c r="Y75" s="1"/>
      <c r="Z75" s="1"/>
    </row>
    <row r="76" spans="1:26" ht="54.75" customHeight="1" x14ac:dyDescent="0.25">
      <c r="A76" s="175" t="s">
        <v>148</v>
      </c>
      <c r="B76" s="173" t="s">
        <v>2030</v>
      </c>
      <c r="C76" s="181">
        <v>44315</v>
      </c>
      <c r="D76" s="175" t="str">
        <f ca="1">IF(C71&lt;TODAY(),"VENCIDO",IF(C71&gt;TODAY(),"VIGENTE"))</f>
        <v>VENCIDO</v>
      </c>
      <c r="E76" s="176" t="s">
        <v>1853</v>
      </c>
      <c r="F76" s="178">
        <v>5800</v>
      </c>
      <c r="G76" s="1" t="s">
        <v>1948</v>
      </c>
      <c r="H76" s="1" t="s">
        <v>1046</v>
      </c>
      <c r="I76" s="1" t="s">
        <v>1241</v>
      </c>
      <c r="J76" s="1" t="s">
        <v>149</v>
      </c>
      <c r="K76" s="1"/>
      <c r="L76" s="1"/>
      <c r="M76" s="1"/>
      <c r="N76" s="1"/>
      <c r="O76" s="1"/>
      <c r="P76" s="1"/>
      <c r="Q76" s="1"/>
      <c r="R76" s="1"/>
      <c r="S76" s="1"/>
      <c r="T76" s="1"/>
      <c r="U76" s="1"/>
      <c r="V76" s="1"/>
      <c r="W76" s="1"/>
      <c r="X76" s="1"/>
      <c r="Y76" s="1"/>
      <c r="Z76" s="1"/>
    </row>
    <row r="77" spans="1:26" ht="114.75" customHeight="1" x14ac:dyDescent="0.25">
      <c r="A77" s="173" t="s">
        <v>150</v>
      </c>
      <c r="B77" s="173" t="s">
        <v>594</v>
      </c>
      <c r="C77" s="174">
        <v>44318</v>
      </c>
      <c r="D77" s="175" t="str">
        <f ca="1">IF(C77&lt;TODAY(),"VENCIDO",IF(C77&gt;TODAY(),"VIGENTE"))</f>
        <v>VENCIDO</v>
      </c>
      <c r="E77" s="176" t="s">
        <v>593</v>
      </c>
      <c r="F77" s="177">
        <v>304108.24</v>
      </c>
      <c r="G77" s="1" t="s">
        <v>1948</v>
      </c>
      <c r="H77" s="1" t="s">
        <v>2031</v>
      </c>
      <c r="I77" s="1" t="s">
        <v>1241</v>
      </c>
      <c r="J77" s="1" t="s">
        <v>152</v>
      </c>
      <c r="K77" s="1"/>
      <c r="L77" s="1"/>
      <c r="M77" s="1"/>
      <c r="N77" s="1"/>
      <c r="O77" s="1"/>
      <c r="P77" s="1"/>
      <c r="Q77" s="1"/>
      <c r="R77" s="1"/>
      <c r="S77" s="1"/>
      <c r="T77" s="1"/>
      <c r="U77" s="1"/>
      <c r="V77" s="1"/>
      <c r="W77" s="1"/>
      <c r="X77" s="1"/>
      <c r="Y77" s="1"/>
      <c r="Z77" s="1"/>
    </row>
    <row r="78" spans="1:26" ht="73.5" customHeight="1" x14ac:dyDescent="0.25">
      <c r="A78" s="175" t="s">
        <v>153</v>
      </c>
      <c r="B78" s="173" t="s">
        <v>2032</v>
      </c>
      <c r="C78" s="179">
        <v>44325</v>
      </c>
      <c r="D78" s="175" t="str">
        <f ca="1">IF(C78&lt;TODAY(),"VENCIDO",IF(C78&gt;TODAY(),"VIGENTE"))</f>
        <v>VENCIDO</v>
      </c>
      <c r="E78" s="180" t="s">
        <v>1854</v>
      </c>
      <c r="F78" s="178">
        <v>27670</v>
      </c>
      <c r="G78" s="1" t="s">
        <v>1959</v>
      </c>
      <c r="H78" s="1" t="s">
        <v>1046</v>
      </c>
      <c r="I78" s="1" t="s">
        <v>1241</v>
      </c>
      <c r="J78" s="1" t="s">
        <v>154</v>
      </c>
      <c r="K78" s="1"/>
      <c r="L78" s="1"/>
      <c r="M78" s="1"/>
      <c r="N78" s="1"/>
      <c r="O78" s="1"/>
      <c r="P78" s="1"/>
      <c r="Q78" s="1"/>
      <c r="R78" s="1"/>
      <c r="S78" s="1"/>
      <c r="T78" s="1"/>
      <c r="U78" s="1"/>
      <c r="V78" s="1"/>
      <c r="W78" s="1"/>
      <c r="X78" s="1"/>
      <c r="Y78" s="1"/>
      <c r="Z78" s="1"/>
    </row>
    <row r="79" spans="1:26" ht="39.75" customHeight="1" x14ac:dyDescent="0.25">
      <c r="A79" s="183" t="s">
        <v>743</v>
      </c>
      <c r="B79" s="184" t="s">
        <v>2033</v>
      </c>
      <c r="C79" s="190">
        <v>44335</v>
      </c>
      <c r="D79" s="183" t="str">
        <f ca="1">IF(C74&lt;TODAY(),"VENCIDO",IF(C74&gt;TODAY(),"VIGENTE"))</f>
        <v>VENCIDO</v>
      </c>
      <c r="E79" s="186" t="s">
        <v>745</v>
      </c>
      <c r="F79" s="187">
        <v>26000</v>
      </c>
      <c r="G79" s="188" t="s">
        <v>2034</v>
      </c>
      <c r="H79" s="188" t="s">
        <v>2012</v>
      </c>
      <c r="I79" s="188" t="s">
        <v>1311</v>
      </c>
      <c r="J79" s="1" t="s">
        <v>1914</v>
      </c>
      <c r="K79" s="1"/>
      <c r="L79" s="1"/>
      <c r="M79" s="1"/>
      <c r="N79" s="1"/>
      <c r="O79" s="1"/>
      <c r="P79" s="1"/>
      <c r="Q79" s="1"/>
      <c r="R79" s="1"/>
      <c r="S79" s="1"/>
      <c r="T79" s="1"/>
      <c r="U79" s="1"/>
      <c r="V79" s="1"/>
      <c r="W79" s="1"/>
      <c r="X79" s="1"/>
      <c r="Y79" s="1"/>
      <c r="Z79" s="1"/>
    </row>
    <row r="80" spans="1:26" ht="40.5" customHeight="1" x14ac:dyDescent="0.25">
      <c r="A80" s="175" t="s">
        <v>155</v>
      </c>
      <c r="B80" s="173" t="s">
        <v>644</v>
      </c>
      <c r="C80" s="181">
        <v>44345</v>
      </c>
      <c r="D80" s="175" t="str">
        <f ca="1">IF(C76&lt;TODAY(),"VENCIDO",IF(C76&gt;TODAY(),"VIGENTE"))</f>
        <v>VENCIDO</v>
      </c>
      <c r="E80" s="176" t="s">
        <v>1855</v>
      </c>
      <c r="F80" s="178">
        <v>8100</v>
      </c>
      <c r="G80" s="1" t="s">
        <v>1973</v>
      </c>
      <c r="H80" s="1" t="s">
        <v>1953</v>
      </c>
      <c r="I80" s="1" t="s">
        <v>1241</v>
      </c>
      <c r="J80" s="1" t="s">
        <v>156</v>
      </c>
      <c r="K80" s="1"/>
      <c r="L80" s="1"/>
      <c r="M80" s="1"/>
      <c r="N80" s="1"/>
      <c r="O80" s="1"/>
      <c r="P80" s="1"/>
      <c r="Q80" s="1"/>
      <c r="R80" s="1"/>
      <c r="S80" s="1"/>
      <c r="T80" s="1"/>
      <c r="U80" s="1"/>
      <c r="V80" s="1"/>
      <c r="W80" s="1"/>
      <c r="X80" s="1"/>
      <c r="Y80" s="1"/>
      <c r="Z80" s="1"/>
    </row>
    <row r="81" spans="1:26" ht="130.5" customHeight="1" x14ac:dyDescent="0.25">
      <c r="A81" s="175" t="s">
        <v>157</v>
      </c>
      <c r="B81" s="173" t="s">
        <v>2035</v>
      </c>
      <c r="C81" s="179">
        <v>44352</v>
      </c>
      <c r="D81" s="175" t="str">
        <f t="shared" ref="D81:D100" ca="1" si="1">IF(C81&lt;TODAY(),"VENCIDO",IF(C81&gt;TODAY(),"VIGENTE"))</f>
        <v>VENCIDO</v>
      </c>
      <c r="E81" s="176" t="s">
        <v>1856</v>
      </c>
      <c r="F81" s="178">
        <v>106835.46</v>
      </c>
      <c r="G81" s="1" t="s">
        <v>1948</v>
      </c>
      <c r="H81" s="1" t="s">
        <v>1971</v>
      </c>
      <c r="I81" s="1" t="s">
        <v>1241</v>
      </c>
      <c r="J81" s="1" t="s">
        <v>158</v>
      </c>
      <c r="K81" s="1"/>
      <c r="L81" s="1"/>
      <c r="M81" s="1"/>
      <c r="N81" s="1"/>
      <c r="O81" s="1"/>
      <c r="P81" s="1"/>
      <c r="Q81" s="1"/>
      <c r="R81" s="1"/>
      <c r="S81" s="1"/>
      <c r="T81" s="1"/>
      <c r="U81" s="1"/>
      <c r="V81" s="1"/>
      <c r="W81" s="1"/>
      <c r="X81" s="1"/>
      <c r="Y81" s="1"/>
      <c r="Z81" s="1"/>
    </row>
    <row r="82" spans="1:26" ht="15.75" customHeight="1" x14ac:dyDescent="0.25">
      <c r="A82" s="175" t="s">
        <v>159</v>
      </c>
      <c r="B82" s="173" t="s">
        <v>2036</v>
      </c>
      <c r="C82" s="179">
        <v>44372</v>
      </c>
      <c r="D82" s="175" t="str">
        <f t="shared" ca="1" si="1"/>
        <v>VENCIDO</v>
      </c>
      <c r="E82" s="180" t="s">
        <v>1857</v>
      </c>
      <c r="F82" s="178">
        <v>2110798.5</v>
      </c>
      <c r="G82" s="1" t="s">
        <v>1973</v>
      </c>
      <c r="H82" s="1" t="s">
        <v>1953</v>
      </c>
      <c r="I82" s="1" t="s">
        <v>1241</v>
      </c>
      <c r="J82" s="1" t="s">
        <v>160</v>
      </c>
      <c r="K82" s="1"/>
      <c r="L82" s="1"/>
      <c r="M82" s="1"/>
      <c r="N82" s="1"/>
      <c r="O82" s="1"/>
      <c r="P82" s="1"/>
      <c r="Q82" s="1"/>
      <c r="R82" s="1"/>
      <c r="S82" s="1"/>
      <c r="T82" s="1"/>
      <c r="U82" s="1"/>
      <c r="V82" s="1"/>
      <c r="W82" s="1"/>
      <c r="X82" s="1"/>
      <c r="Y82" s="1"/>
      <c r="Z82" s="1"/>
    </row>
    <row r="83" spans="1:26" ht="15.75" customHeight="1" x14ac:dyDescent="0.25">
      <c r="A83" s="173" t="s">
        <v>161</v>
      </c>
      <c r="B83" s="173" t="s">
        <v>2037</v>
      </c>
      <c r="C83" s="174">
        <v>44381</v>
      </c>
      <c r="D83" s="175" t="str">
        <f t="shared" ca="1" si="1"/>
        <v>VENCIDO</v>
      </c>
      <c r="E83" s="176" t="s">
        <v>416</v>
      </c>
      <c r="F83" s="177">
        <v>13200</v>
      </c>
      <c r="G83" s="1" t="s">
        <v>250</v>
      </c>
      <c r="H83" s="1" t="s">
        <v>1597</v>
      </c>
      <c r="I83" s="1" t="s">
        <v>1241</v>
      </c>
      <c r="J83" s="1" t="s">
        <v>163</v>
      </c>
      <c r="K83" s="1"/>
      <c r="L83" s="1"/>
      <c r="M83" s="1"/>
      <c r="N83" s="1"/>
      <c r="O83" s="1"/>
      <c r="P83" s="1"/>
      <c r="Q83" s="1"/>
      <c r="R83" s="1"/>
      <c r="S83" s="1"/>
      <c r="T83" s="1"/>
      <c r="U83" s="1"/>
      <c r="V83" s="1"/>
      <c r="W83" s="1"/>
      <c r="X83" s="1"/>
      <c r="Y83" s="1"/>
      <c r="Z83" s="1"/>
    </row>
    <row r="84" spans="1:26" ht="87.75" customHeight="1" x14ac:dyDescent="0.25">
      <c r="A84" s="173" t="s">
        <v>164</v>
      </c>
      <c r="B84" s="173" t="s">
        <v>674</v>
      </c>
      <c r="C84" s="174">
        <v>44385</v>
      </c>
      <c r="D84" s="175" t="str">
        <f t="shared" ca="1" si="1"/>
        <v>VENCIDO</v>
      </c>
      <c r="E84" s="176" t="s">
        <v>673</v>
      </c>
      <c r="F84" s="177">
        <v>11973.84</v>
      </c>
      <c r="G84" s="1" t="s">
        <v>250</v>
      </c>
      <c r="H84" s="1" t="s">
        <v>1597</v>
      </c>
      <c r="I84" s="1" t="s">
        <v>1241</v>
      </c>
      <c r="J84" s="1" t="s">
        <v>166</v>
      </c>
      <c r="K84" s="1"/>
      <c r="L84" s="1"/>
      <c r="M84" s="1"/>
      <c r="N84" s="1"/>
      <c r="O84" s="1"/>
      <c r="P84" s="1"/>
      <c r="Q84" s="1"/>
      <c r="R84" s="1"/>
      <c r="S84" s="1"/>
      <c r="T84" s="1"/>
      <c r="U84" s="1"/>
      <c r="V84" s="1"/>
      <c r="W84" s="1"/>
      <c r="X84" s="1"/>
      <c r="Y84" s="1"/>
      <c r="Z84" s="1"/>
    </row>
    <row r="85" spans="1:26" ht="15.75" customHeight="1" x14ac:dyDescent="0.25">
      <c r="A85" s="173" t="s">
        <v>167</v>
      </c>
      <c r="B85" s="173" t="s">
        <v>2038</v>
      </c>
      <c r="C85" s="174">
        <v>44398</v>
      </c>
      <c r="D85" s="175" t="str">
        <f t="shared" ca="1" si="1"/>
        <v>VENCIDO</v>
      </c>
      <c r="E85" s="176" t="s">
        <v>677</v>
      </c>
      <c r="F85" s="177">
        <v>15600</v>
      </c>
      <c r="G85" s="1" t="s">
        <v>250</v>
      </c>
      <c r="H85" s="1" t="s">
        <v>1597</v>
      </c>
      <c r="I85" s="1" t="s">
        <v>1241</v>
      </c>
      <c r="J85" s="1" t="s">
        <v>169</v>
      </c>
      <c r="K85" s="1"/>
      <c r="L85" s="1"/>
      <c r="M85" s="1"/>
      <c r="N85" s="1"/>
      <c r="O85" s="1"/>
      <c r="P85" s="1"/>
      <c r="Q85" s="1"/>
      <c r="R85" s="1"/>
      <c r="S85" s="1"/>
      <c r="T85" s="1"/>
      <c r="U85" s="1"/>
      <c r="V85" s="1"/>
      <c r="W85" s="1"/>
      <c r="X85" s="1"/>
      <c r="Y85" s="1"/>
      <c r="Z85" s="1"/>
    </row>
    <row r="86" spans="1:26" ht="15.75" customHeight="1" x14ac:dyDescent="0.25">
      <c r="A86" s="173" t="s">
        <v>170</v>
      </c>
      <c r="B86" s="173" t="s">
        <v>2039</v>
      </c>
      <c r="C86" s="174">
        <v>44409</v>
      </c>
      <c r="D86" s="175" t="str">
        <f t="shared" ca="1" si="1"/>
        <v>VENCIDO</v>
      </c>
      <c r="E86" s="176" t="s">
        <v>457</v>
      </c>
      <c r="F86" s="177">
        <v>15600</v>
      </c>
      <c r="G86" s="1" t="s">
        <v>250</v>
      </c>
      <c r="H86" s="1" t="s">
        <v>1597</v>
      </c>
      <c r="I86" s="1" t="s">
        <v>1241</v>
      </c>
      <c r="J86" s="1" t="s">
        <v>172</v>
      </c>
      <c r="K86" s="1"/>
      <c r="L86" s="1"/>
      <c r="M86" s="1"/>
      <c r="N86" s="1"/>
      <c r="O86" s="1"/>
      <c r="P86" s="1"/>
      <c r="Q86" s="1"/>
      <c r="R86" s="1"/>
      <c r="S86" s="1"/>
      <c r="T86" s="1"/>
      <c r="U86" s="1"/>
      <c r="V86" s="1"/>
      <c r="W86" s="1"/>
      <c r="X86" s="1"/>
      <c r="Y86" s="1"/>
      <c r="Z86" s="1"/>
    </row>
    <row r="87" spans="1:26" ht="15.75" customHeight="1" x14ac:dyDescent="0.25">
      <c r="A87" s="173" t="s">
        <v>173</v>
      </c>
      <c r="B87" s="173" t="s">
        <v>449</v>
      </c>
      <c r="C87" s="174">
        <v>44445</v>
      </c>
      <c r="D87" s="175" t="str">
        <f t="shared" ca="1" si="1"/>
        <v>VENCIDO</v>
      </c>
      <c r="E87" s="176" t="s">
        <v>448</v>
      </c>
      <c r="F87" s="177">
        <v>10089.719999999999</v>
      </c>
      <c r="G87" s="1" t="s">
        <v>250</v>
      </c>
      <c r="H87" s="1" t="s">
        <v>1597</v>
      </c>
      <c r="I87" s="1" t="s">
        <v>1241</v>
      </c>
      <c r="J87" s="1" t="s">
        <v>175</v>
      </c>
      <c r="K87" s="1"/>
      <c r="L87" s="1"/>
      <c r="M87" s="1"/>
      <c r="N87" s="1"/>
      <c r="O87" s="1"/>
      <c r="P87" s="1"/>
      <c r="Q87" s="1"/>
      <c r="R87" s="1"/>
      <c r="S87" s="1"/>
      <c r="T87" s="1"/>
      <c r="U87" s="1"/>
      <c r="V87" s="1"/>
      <c r="W87" s="1"/>
      <c r="X87" s="1"/>
      <c r="Y87" s="1"/>
      <c r="Z87" s="1"/>
    </row>
    <row r="88" spans="1:26" ht="15.75" customHeight="1" x14ac:dyDescent="0.25">
      <c r="A88" s="183" t="s">
        <v>595</v>
      </c>
      <c r="B88" s="184" t="s">
        <v>2040</v>
      </c>
      <c r="C88" s="185">
        <v>44494</v>
      </c>
      <c r="D88" s="183" t="str">
        <f t="shared" ca="1" si="1"/>
        <v>VENCIDO</v>
      </c>
      <c r="E88" s="186" t="s">
        <v>597</v>
      </c>
      <c r="F88" s="187">
        <v>747000</v>
      </c>
      <c r="G88" s="188" t="s">
        <v>1997</v>
      </c>
      <c r="H88" s="188" t="s">
        <v>1882</v>
      </c>
      <c r="I88" s="188" t="s">
        <v>1311</v>
      </c>
      <c r="J88" s="1" t="s">
        <v>1903</v>
      </c>
      <c r="K88" s="1"/>
      <c r="L88" s="1"/>
      <c r="M88" s="1"/>
      <c r="N88" s="1"/>
      <c r="O88" s="1"/>
      <c r="P88" s="1"/>
      <c r="Q88" s="1"/>
      <c r="R88" s="1"/>
      <c r="S88" s="1"/>
      <c r="T88" s="1"/>
      <c r="U88" s="1"/>
      <c r="V88" s="1"/>
      <c r="W88" s="1"/>
      <c r="X88" s="1"/>
      <c r="Y88" s="1"/>
      <c r="Z88" s="1"/>
    </row>
    <row r="89" spans="1:26" ht="135" customHeight="1" x14ac:dyDescent="0.25">
      <c r="A89" s="183" t="s">
        <v>715</v>
      </c>
      <c r="B89" s="184" t="s">
        <v>2041</v>
      </c>
      <c r="C89" s="190">
        <v>44556</v>
      </c>
      <c r="D89" s="183" t="str">
        <f t="shared" ca="1" si="1"/>
        <v>VENCIDO</v>
      </c>
      <c r="E89" s="186" t="s">
        <v>1911</v>
      </c>
      <c r="F89" s="187">
        <v>419900</v>
      </c>
      <c r="G89" s="188" t="s">
        <v>1997</v>
      </c>
      <c r="H89" s="188" t="s">
        <v>1882</v>
      </c>
      <c r="I89" s="188" t="s">
        <v>1311</v>
      </c>
      <c r="J89" s="1" t="s">
        <v>1912</v>
      </c>
      <c r="K89" s="1"/>
      <c r="L89" s="1"/>
      <c r="M89" s="1"/>
      <c r="N89" s="1"/>
      <c r="O89" s="1"/>
      <c r="P89" s="1"/>
      <c r="Q89" s="1"/>
      <c r="R89" s="1"/>
      <c r="S89" s="1"/>
      <c r="T89" s="1"/>
      <c r="U89" s="1"/>
      <c r="V89" s="1"/>
      <c r="W89" s="1"/>
      <c r="X89" s="1"/>
      <c r="Y89" s="1"/>
      <c r="Z89" s="1"/>
    </row>
    <row r="90" spans="1:26" ht="62.25" customHeight="1" x14ac:dyDescent="0.25">
      <c r="A90" s="183" t="s">
        <v>325</v>
      </c>
      <c r="B90" s="184" t="s">
        <v>328</v>
      </c>
      <c r="C90" s="185">
        <v>44557</v>
      </c>
      <c r="D90" s="183" t="str">
        <f t="shared" ca="1" si="1"/>
        <v>VENCIDO</v>
      </c>
      <c r="E90" s="189" t="s">
        <v>1871</v>
      </c>
      <c r="F90" s="187">
        <v>743700</v>
      </c>
      <c r="G90" s="188" t="s">
        <v>1997</v>
      </c>
      <c r="H90" s="188" t="s">
        <v>1882</v>
      </c>
      <c r="I90" s="188" t="s">
        <v>1311</v>
      </c>
      <c r="J90" s="1" t="s">
        <v>1903</v>
      </c>
      <c r="K90" s="1"/>
      <c r="L90" s="1"/>
      <c r="M90" s="1"/>
      <c r="N90" s="1"/>
      <c r="O90" s="1"/>
      <c r="P90" s="1"/>
      <c r="Q90" s="1"/>
      <c r="R90" s="1"/>
      <c r="S90" s="1"/>
      <c r="T90" s="1"/>
      <c r="U90" s="1"/>
      <c r="V90" s="1"/>
      <c r="W90" s="1"/>
      <c r="X90" s="1"/>
      <c r="Y90" s="1"/>
      <c r="Z90" s="1"/>
    </row>
    <row r="91" spans="1:26" ht="105" customHeight="1" x14ac:dyDescent="0.25">
      <c r="A91" s="173" t="s">
        <v>176</v>
      </c>
      <c r="B91" s="173" t="s">
        <v>2042</v>
      </c>
      <c r="C91" s="174">
        <v>44630</v>
      </c>
      <c r="D91" s="175" t="str">
        <f t="shared" ca="1" si="1"/>
        <v>VENCIDO</v>
      </c>
      <c r="E91" s="176" t="s">
        <v>1858</v>
      </c>
      <c r="F91" s="177">
        <v>13200</v>
      </c>
      <c r="G91" s="1" t="s">
        <v>250</v>
      </c>
      <c r="H91" s="1" t="s">
        <v>1597</v>
      </c>
      <c r="I91" s="1" t="s">
        <v>1241</v>
      </c>
      <c r="J91" s="1" t="s">
        <v>178</v>
      </c>
      <c r="K91" s="1"/>
      <c r="L91" s="1"/>
      <c r="M91" s="1"/>
      <c r="N91" s="1"/>
      <c r="O91" s="1"/>
      <c r="P91" s="1"/>
      <c r="Q91" s="1"/>
      <c r="R91" s="1"/>
      <c r="S91" s="1"/>
      <c r="T91" s="1"/>
      <c r="U91" s="1"/>
      <c r="V91" s="1"/>
      <c r="W91" s="1"/>
      <c r="X91" s="1"/>
      <c r="Y91" s="1"/>
      <c r="Z91" s="1"/>
    </row>
    <row r="92" spans="1:26" ht="45" customHeight="1" x14ac:dyDescent="0.25">
      <c r="A92" s="183" t="s">
        <v>759</v>
      </c>
      <c r="B92" s="184" t="s">
        <v>762</v>
      </c>
      <c r="C92" s="185">
        <v>44631</v>
      </c>
      <c r="D92" s="183" t="str">
        <f t="shared" ca="1" si="1"/>
        <v>VENCIDO</v>
      </c>
      <c r="E92" s="189" t="s">
        <v>761</v>
      </c>
      <c r="F92" s="187">
        <v>115068</v>
      </c>
      <c r="G92" s="188" t="s">
        <v>1997</v>
      </c>
      <c r="H92" s="188" t="s">
        <v>1882</v>
      </c>
      <c r="I92" s="188" t="s">
        <v>1311</v>
      </c>
      <c r="J92" s="188" t="s">
        <v>1882</v>
      </c>
      <c r="K92" s="1"/>
      <c r="L92" s="1"/>
      <c r="M92" s="1"/>
      <c r="N92" s="1"/>
      <c r="O92" s="1"/>
      <c r="P92" s="1"/>
      <c r="Q92" s="1"/>
      <c r="R92" s="1"/>
      <c r="S92" s="1"/>
      <c r="T92" s="1"/>
      <c r="U92" s="1"/>
      <c r="V92" s="1"/>
      <c r="W92" s="1"/>
      <c r="X92" s="1"/>
      <c r="Y92" s="1"/>
      <c r="Z92" s="1"/>
    </row>
    <row r="93" spans="1:26" ht="63" customHeight="1" x14ac:dyDescent="0.25">
      <c r="A93" s="173" t="s">
        <v>179</v>
      </c>
      <c r="B93" s="173" t="s">
        <v>2043</v>
      </c>
      <c r="C93" s="174">
        <v>44703</v>
      </c>
      <c r="D93" s="175" t="str">
        <f t="shared" ca="1" si="1"/>
        <v>VENCIDO</v>
      </c>
      <c r="E93" s="176" t="s">
        <v>483</v>
      </c>
      <c r="F93" s="177">
        <v>15399.48</v>
      </c>
      <c r="G93" s="1" t="s">
        <v>250</v>
      </c>
      <c r="H93" s="1" t="s">
        <v>1597</v>
      </c>
      <c r="I93" s="1" t="s">
        <v>1241</v>
      </c>
      <c r="J93" s="1" t="s">
        <v>181</v>
      </c>
      <c r="K93" s="1"/>
      <c r="L93" s="1"/>
      <c r="M93" s="1"/>
      <c r="N93" s="1"/>
      <c r="O93" s="1"/>
      <c r="P93" s="1"/>
      <c r="Q93" s="1"/>
      <c r="R93" s="1"/>
      <c r="S93" s="1"/>
      <c r="T93" s="1"/>
      <c r="U93" s="1"/>
      <c r="V93" s="1"/>
      <c r="W93" s="1"/>
      <c r="X93" s="1"/>
      <c r="Y93" s="1"/>
      <c r="Z93" s="1"/>
    </row>
    <row r="94" spans="1:26" ht="45.75" customHeight="1" x14ac:dyDescent="0.25">
      <c r="A94" s="183" t="s">
        <v>599</v>
      </c>
      <c r="B94" s="184" t="s">
        <v>602</v>
      </c>
      <c r="C94" s="185">
        <v>44766</v>
      </c>
      <c r="D94" s="183" t="str">
        <f t="shared" ca="1" si="1"/>
        <v>VENCIDO</v>
      </c>
      <c r="E94" s="189" t="s">
        <v>601</v>
      </c>
      <c r="F94" s="187">
        <v>41520</v>
      </c>
      <c r="G94" s="188" t="s">
        <v>1997</v>
      </c>
      <c r="H94" s="188" t="s">
        <v>1882</v>
      </c>
      <c r="I94" s="188" t="s">
        <v>1311</v>
      </c>
      <c r="J94" s="188" t="s">
        <v>1882</v>
      </c>
      <c r="K94" s="1"/>
      <c r="L94" s="1"/>
      <c r="M94" s="1"/>
      <c r="N94" s="1"/>
      <c r="O94" s="1"/>
      <c r="P94" s="1"/>
      <c r="Q94" s="1"/>
      <c r="R94" s="1"/>
      <c r="S94" s="1"/>
      <c r="T94" s="1"/>
      <c r="U94" s="1"/>
      <c r="V94" s="1"/>
      <c r="W94" s="1"/>
      <c r="X94" s="1"/>
      <c r="Y94" s="1"/>
      <c r="Z94" s="1"/>
    </row>
    <row r="95" spans="1:26" ht="49.5" customHeight="1" x14ac:dyDescent="0.25">
      <c r="A95" s="173" t="s">
        <v>182</v>
      </c>
      <c r="B95" s="173" t="s">
        <v>2044</v>
      </c>
      <c r="C95" s="174">
        <v>44771</v>
      </c>
      <c r="D95" s="175" t="str">
        <f t="shared" ca="1" si="1"/>
        <v>VENCIDO</v>
      </c>
      <c r="E95" s="176" t="s">
        <v>495</v>
      </c>
      <c r="F95" s="177">
        <v>11244</v>
      </c>
      <c r="G95" s="1" t="s">
        <v>250</v>
      </c>
      <c r="H95" s="1" t="s">
        <v>1597</v>
      </c>
      <c r="I95" s="1" t="s">
        <v>1241</v>
      </c>
      <c r="J95" s="1" t="s">
        <v>184</v>
      </c>
      <c r="K95" s="1"/>
      <c r="L95" s="1"/>
      <c r="M95" s="1"/>
      <c r="N95" s="1"/>
      <c r="O95" s="1"/>
      <c r="P95" s="1"/>
      <c r="Q95" s="1"/>
      <c r="R95" s="1"/>
      <c r="S95" s="1"/>
      <c r="T95" s="1"/>
      <c r="U95" s="1"/>
      <c r="V95" s="1"/>
      <c r="W95" s="1"/>
      <c r="X95" s="1"/>
      <c r="Y95" s="1"/>
      <c r="Z95" s="1"/>
    </row>
    <row r="96" spans="1:26" ht="48" customHeight="1" x14ac:dyDescent="0.25">
      <c r="A96" s="173" t="s">
        <v>185</v>
      </c>
      <c r="B96" s="173" t="s">
        <v>2045</v>
      </c>
      <c r="C96" s="174">
        <v>44795</v>
      </c>
      <c r="D96" s="175" t="str">
        <f t="shared" ca="1" si="1"/>
        <v>VENCIDO</v>
      </c>
      <c r="E96" s="176" t="s">
        <v>491</v>
      </c>
      <c r="F96" s="177">
        <v>13745.64</v>
      </c>
      <c r="G96" s="1" t="s">
        <v>250</v>
      </c>
      <c r="H96" s="1" t="s">
        <v>1597</v>
      </c>
      <c r="I96" s="1" t="s">
        <v>1241</v>
      </c>
      <c r="J96" s="1" t="s">
        <v>187</v>
      </c>
      <c r="K96" s="1"/>
      <c r="L96" s="1"/>
      <c r="M96" s="1"/>
      <c r="N96" s="1"/>
      <c r="O96" s="1"/>
      <c r="P96" s="1"/>
      <c r="Q96" s="1"/>
      <c r="R96" s="1"/>
      <c r="S96" s="1"/>
      <c r="T96" s="1"/>
      <c r="U96" s="1"/>
      <c r="V96" s="1"/>
      <c r="W96" s="1"/>
      <c r="X96" s="1"/>
      <c r="Y96" s="1"/>
      <c r="Z96" s="1"/>
    </row>
    <row r="97" spans="1:26" ht="15.75" customHeight="1" x14ac:dyDescent="0.25">
      <c r="A97" s="173" t="s">
        <v>188</v>
      </c>
      <c r="B97" s="173" t="s">
        <v>2046</v>
      </c>
      <c r="C97" s="174">
        <v>44810</v>
      </c>
      <c r="D97" s="175" t="str">
        <f t="shared" ca="1" si="1"/>
        <v>VENCIDO</v>
      </c>
      <c r="E97" s="176" t="s">
        <v>538</v>
      </c>
      <c r="F97" s="177">
        <v>11713.92</v>
      </c>
      <c r="G97" s="1" t="s">
        <v>250</v>
      </c>
      <c r="H97" s="1" t="s">
        <v>1597</v>
      </c>
      <c r="I97" s="1" t="s">
        <v>1241</v>
      </c>
      <c r="J97" s="1" t="s">
        <v>190</v>
      </c>
      <c r="K97" s="1"/>
      <c r="L97" s="1"/>
      <c r="M97" s="1"/>
      <c r="N97" s="1"/>
      <c r="O97" s="1"/>
      <c r="P97" s="1"/>
      <c r="Q97" s="1"/>
      <c r="R97" s="1"/>
      <c r="S97" s="1"/>
      <c r="T97" s="1"/>
      <c r="U97" s="1"/>
      <c r="V97" s="1"/>
      <c r="W97" s="1"/>
      <c r="X97" s="1"/>
      <c r="Y97" s="1"/>
      <c r="Z97" s="1"/>
    </row>
    <row r="98" spans="1:26" ht="43.5" customHeight="1" x14ac:dyDescent="0.25">
      <c r="A98" s="173" t="s">
        <v>191</v>
      </c>
      <c r="B98" s="173" t="s">
        <v>2047</v>
      </c>
      <c r="C98" s="174">
        <v>44819</v>
      </c>
      <c r="D98" s="175" t="str">
        <f t="shared" ca="1" si="1"/>
        <v>VENCIDO</v>
      </c>
      <c r="E98" s="176" t="s">
        <v>639</v>
      </c>
      <c r="F98" s="177">
        <v>11886.96</v>
      </c>
      <c r="G98" s="1" t="s">
        <v>250</v>
      </c>
      <c r="H98" s="1" t="s">
        <v>1597</v>
      </c>
      <c r="I98" s="1" t="s">
        <v>1241</v>
      </c>
      <c r="J98" s="1" t="s">
        <v>193</v>
      </c>
      <c r="K98" s="1"/>
      <c r="L98" s="1"/>
      <c r="M98" s="1"/>
      <c r="N98" s="1"/>
      <c r="O98" s="1"/>
      <c r="P98" s="1"/>
      <c r="Q98" s="1"/>
      <c r="R98" s="1"/>
      <c r="S98" s="1"/>
      <c r="T98" s="1"/>
      <c r="U98" s="1"/>
      <c r="V98" s="1"/>
      <c r="W98" s="1"/>
      <c r="X98" s="1"/>
      <c r="Y98" s="1"/>
      <c r="Z98" s="1"/>
    </row>
    <row r="99" spans="1:26" ht="15.75" customHeight="1" x14ac:dyDescent="0.25">
      <c r="A99" s="173" t="s">
        <v>194</v>
      </c>
      <c r="B99" s="173" t="s">
        <v>342</v>
      </c>
      <c r="C99" s="174">
        <v>44900</v>
      </c>
      <c r="D99" s="175" t="str">
        <f t="shared" ca="1" si="1"/>
        <v>VENCIDO</v>
      </c>
      <c r="E99" s="176" t="s">
        <v>1197</v>
      </c>
      <c r="F99" s="177">
        <v>2400000</v>
      </c>
      <c r="G99" s="1" t="s">
        <v>1984</v>
      </c>
      <c r="H99" s="1" t="s">
        <v>1149</v>
      </c>
      <c r="I99" s="1" t="s">
        <v>1241</v>
      </c>
      <c r="J99" s="1" t="s">
        <v>195</v>
      </c>
      <c r="K99" s="1"/>
      <c r="L99" s="1"/>
      <c r="M99" s="1"/>
      <c r="N99" s="1"/>
      <c r="O99" s="1"/>
      <c r="P99" s="1"/>
      <c r="Q99" s="1"/>
      <c r="R99" s="1"/>
      <c r="S99" s="1"/>
      <c r="T99" s="1"/>
      <c r="U99" s="1"/>
      <c r="V99" s="1"/>
      <c r="W99" s="1"/>
      <c r="X99" s="1"/>
      <c r="Y99" s="1"/>
      <c r="Z99" s="1"/>
    </row>
    <row r="100" spans="1:26" ht="36" customHeight="1" x14ac:dyDescent="0.25">
      <c r="A100" s="173" t="s">
        <v>196</v>
      </c>
      <c r="B100" s="173" t="s">
        <v>737</v>
      </c>
      <c r="C100" s="174">
        <v>44914</v>
      </c>
      <c r="D100" s="175" t="str">
        <f t="shared" ca="1" si="1"/>
        <v>VENCIDO</v>
      </c>
      <c r="E100" s="176" t="s">
        <v>736</v>
      </c>
      <c r="F100" s="177">
        <v>14400</v>
      </c>
      <c r="G100" s="1" t="s">
        <v>250</v>
      </c>
      <c r="H100" s="1" t="s">
        <v>1597</v>
      </c>
      <c r="I100" s="1" t="s">
        <v>1241</v>
      </c>
      <c r="J100" s="1" t="s">
        <v>198</v>
      </c>
      <c r="K100" s="1"/>
      <c r="L100" s="1"/>
      <c r="M100" s="1"/>
      <c r="N100" s="1"/>
      <c r="O100" s="1"/>
      <c r="P100" s="1"/>
      <c r="Q100" s="1"/>
      <c r="R100" s="1"/>
      <c r="S100" s="1"/>
      <c r="T100" s="1"/>
      <c r="U100" s="1"/>
      <c r="V100" s="1"/>
      <c r="W100" s="1"/>
      <c r="X100" s="1"/>
      <c r="Y100" s="1"/>
      <c r="Z100" s="1"/>
    </row>
    <row r="101" spans="1:26" ht="88.5" customHeight="1" x14ac:dyDescent="0.25">
      <c r="A101" s="183" t="s">
        <v>355</v>
      </c>
      <c r="B101" s="184" t="s">
        <v>2048</v>
      </c>
      <c r="C101" s="190">
        <v>44914</v>
      </c>
      <c r="D101" s="183" t="str">
        <f ca="1">IF(C97&lt;TODAY(),"VENCIDO",IF(C97&gt;TODAY(),"VIGENTE"))</f>
        <v>VENCIDO</v>
      </c>
      <c r="E101" s="186" t="s">
        <v>1877</v>
      </c>
      <c r="F101" s="187">
        <v>913530</v>
      </c>
      <c r="G101" s="188" t="s">
        <v>1997</v>
      </c>
      <c r="H101" s="188" t="s">
        <v>1878</v>
      </c>
      <c r="I101" s="188" t="s">
        <v>1311</v>
      </c>
      <c r="J101" s="188" t="s">
        <v>1878</v>
      </c>
      <c r="K101" s="1"/>
      <c r="L101" s="1"/>
      <c r="M101" s="1"/>
      <c r="N101" s="1"/>
      <c r="O101" s="1"/>
      <c r="P101" s="1"/>
      <c r="Q101" s="1"/>
      <c r="R101" s="1"/>
      <c r="S101" s="1"/>
      <c r="T101" s="1"/>
      <c r="U101" s="1"/>
      <c r="V101" s="1"/>
      <c r="W101" s="1"/>
      <c r="X101" s="1"/>
      <c r="Y101" s="1"/>
      <c r="Z101" s="1"/>
    </row>
    <row r="102" spans="1:26" ht="15.75" customHeight="1" x14ac:dyDescent="0.25">
      <c r="A102" s="183" t="s">
        <v>713</v>
      </c>
      <c r="B102" s="184" t="s">
        <v>2049</v>
      </c>
      <c r="C102" s="185">
        <v>44921</v>
      </c>
      <c r="D102" s="183" t="str">
        <f ca="1">IF(C99&lt;TODAY(),"VENCIDO",IF(C99&gt;TODAY(),"VIGENTE"))</f>
        <v>VENCIDO</v>
      </c>
      <c r="E102" s="186" t="s">
        <v>1910</v>
      </c>
      <c r="F102" s="187">
        <v>103830</v>
      </c>
      <c r="G102" s="188" t="s">
        <v>1997</v>
      </c>
      <c r="H102" s="188" t="s">
        <v>1882</v>
      </c>
      <c r="I102" s="188" t="s">
        <v>1311</v>
      </c>
      <c r="J102" s="188" t="s">
        <v>1882</v>
      </c>
      <c r="K102" s="1"/>
      <c r="L102" s="1"/>
      <c r="M102" s="1"/>
      <c r="N102" s="1"/>
      <c r="O102" s="1"/>
      <c r="P102" s="1"/>
      <c r="Q102" s="1"/>
      <c r="R102" s="1"/>
      <c r="S102" s="1"/>
      <c r="T102" s="1"/>
      <c r="U102" s="1"/>
      <c r="V102" s="1"/>
      <c r="W102" s="1"/>
      <c r="X102" s="1"/>
      <c r="Y102" s="1"/>
      <c r="Z102" s="1"/>
    </row>
    <row r="103" spans="1:26" ht="15.75" customHeight="1" x14ac:dyDescent="0.25">
      <c r="A103" s="173" t="s">
        <v>199</v>
      </c>
      <c r="B103" s="173" t="s">
        <v>2050</v>
      </c>
      <c r="C103" s="174">
        <v>44944</v>
      </c>
      <c r="D103" s="175" t="str">
        <f t="shared" ref="D103:D121" ca="1" si="2">IF(C103&lt;TODAY(),"VENCIDO",IF(C103&gt;TODAY(),"VIGENTE"))</f>
        <v>VENCIDO</v>
      </c>
      <c r="E103" s="176" t="s">
        <v>487</v>
      </c>
      <c r="F103" s="178">
        <v>66000</v>
      </c>
      <c r="G103" s="1" t="s">
        <v>250</v>
      </c>
      <c r="H103" s="1" t="s">
        <v>1597</v>
      </c>
      <c r="I103" s="1" t="s">
        <v>1241</v>
      </c>
      <c r="J103" s="1" t="s">
        <v>201</v>
      </c>
      <c r="K103" s="1"/>
      <c r="L103" s="1"/>
      <c r="M103" s="1"/>
      <c r="N103" s="1"/>
      <c r="O103" s="1"/>
      <c r="P103" s="1"/>
      <c r="Q103" s="1"/>
      <c r="R103" s="1"/>
      <c r="S103" s="1"/>
      <c r="T103" s="1"/>
      <c r="U103" s="1"/>
      <c r="V103" s="1"/>
      <c r="W103" s="1"/>
      <c r="X103" s="1"/>
      <c r="Y103" s="1"/>
      <c r="Z103" s="1"/>
    </row>
    <row r="104" spans="1:26" ht="15.75" customHeight="1" x14ac:dyDescent="0.25">
      <c r="A104" s="173" t="s">
        <v>202</v>
      </c>
      <c r="B104" s="173" t="s">
        <v>519</v>
      </c>
      <c r="C104" s="174">
        <v>44962</v>
      </c>
      <c r="D104" s="175" t="str">
        <f t="shared" ca="1" si="2"/>
        <v>VENCIDO</v>
      </c>
      <c r="E104" s="176" t="s">
        <v>518</v>
      </c>
      <c r="F104" s="178">
        <v>90000</v>
      </c>
      <c r="G104" s="1" t="s">
        <v>250</v>
      </c>
      <c r="H104" s="1" t="s">
        <v>1597</v>
      </c>
      <c r="I104" s="1" t="s">
        <v>1241</v>
      </c>
      <c r="J104" s="1" t="s">
        <v>204</v>
      </c>
      <c r="K104" s="1"/>
      <c r="L104" s="1"/>
      <c r="M104" s="1"/>
      <c r="N104" s="1"/>
      <c r="O104" s="1"/>
      <c r="P104" s="1"/>
      <c r="Q104" s="1"/>
      <c r="R104" s="1"/>
      <c r="S104" s="1"/>
      <c r="T104" s="1"/>
      <c r="U104" s="1"/>
      <c r="V104" s="1"/>
      <c r="W104" s="1"/>
      <c r="X104" s="1"/>
      <c r="Y104" s="1"/>
      <c r="Z104" s="1"/>
    </row>
    <row r="105" spans="1:26" ht="15.75" customHeight="1" x14ac:dyDescent="0.25">
      <c r="A105" s="173" t="s">
        <v>205</v>
      </c>
      <c r="B105" s="173" t="s">
        <v>338</v>
      </c>
      <c r="C105" s="174">
        <v>44964</v>
      </c>
      <c r="D105" s="175" t="str">
        <f t="shared" ca="1" si="2"/>
        <v>VENCIDO</v>
      </c>
      <c r="E105" s="176" t="s">
        <v>1197</v>
      </c>
      <c r="F105" s="178">
        <v>300000</v>
      </c>
      <c r="G105" s="1" t="s">
        <v>1984</v>
      </c>
      <c r="H105" s="1" t="s">
        <v>1149</v>
      </c>
      <c r="I105" s="1" t="s">
        <v>1241</v>
      </c>
      <c r="J105" s="1" t="s">
        <v>206</v>
      </c>
      <c r="K105" s="1"/>
      <c r="L105" s="1"/>
      <c r="M105" s="1"/>
      <c r="N105" s="1"/>
      <c r="O105" s="1"/>
      <c r="P105" s="1"/>
      <c r="Q105" s="1"/>
      <c r="R105" s="1"/>
      <c r="S105" s="1"/>
      <c r="T105" s="1"/>
      <c r="U105" s="1"/>
      <c r="V105" s="1"/>
      <c r="W105" s="1"/>
      <c r="X105" s="1"/>
      <c r="Y105" s="1"/>
      <c r="Z105" s="1"/>
    </row>
    <row r="106" spans="1:26" ht="34.5" customHeight="1" x14ac:dyDescent="0.25">
      <c r="A106" s="173" t="s">
        <v>207</v>
      </c>
      <c r="B106" s="173" t="s">
        <v>2051</v>
      </c>
      <c r="C106" s="174">
        <v>44965</v>
      </c>
      <c r="D106" s="175" t="str">
        <f t="shared" ca="1" si="2"/>
        <v>VENCIDO</v>
      </c>
      <c r="E106" s="176" t="s">
        <v>1859</v>
      </c>
      <c r="F106" s="178">
        <v>23320.32</v>
      </c>
      <c r="G106" s="1" t="s">
        <v>250</v>
      </c>
      <c r="H106" s="1" t="s">
        <v>1597</v>
      </c>
      <c r="I106" s="1" t="s">
        <v>1241</v>
      </c>
      <c r="J106" s="1" t="s">
        <v>209</v>
      </c>
      <c r="K106" s="1"/>
      <c r="L106" s="1"/>
      <c r="M106" s="1"/>
      <c r="N106" s="1"/>
      <c r="O106" s="1"/>
      <c r="P106" s="1"/>
      <c r="Q106" s="1"/>
      <c r="R106" s="1"/>
      <c r="S106" s="1"/>
      <c r="T106" s="1"/>
      <c r="U106" s="1"/>
      <c r="V106" s="1"/>
      <c r="W106" s="1"/>
      <c r="X106" s="1"/>
      <c r="Y106" s="1"/>
      <c r="Z106" s="1"/>
    </row>
    <row r="107" spans="1:26" ht="15.75" customHeight="1" x14ac:dyDescent="0.25">
      <c r="A107" s="184" t="s">
        <v>469</v>
      </c>
      <c r="B107" s="184" t="s">
        <v>2052</v>
      </c>
      <c r="C107" s="192">
        <v>45026</v>
      </c>
      <c r="D107" s="183" t="str">
        <f t="shared" ca="1" si="2"/>
        <v>VENCIDO</v>
      </c>
      <c r="E107" s="186" t="s">
        <v>471</v>
      </c>
      <c r="F107" s="187">
        <v>341400</v>
      </c>
      <c r="G107" s="188" t="s">
        <v>1997</v>
      </c>
      <c r="H107" s="188" t="s">
        <v>1882</v>
      </c>
      <c r="I107" s="188" t="s">
        <v>1311</v>
      </c>
      <c r="J107" s="188" t="s">
        <v>1882</v>
      </c>
      <c r="K107" s="1"/>
      <c r="L107" s="1"/>
      <c r="M107" s="1"/>
      <c r="N107" s="1"/>
      <c r="O107" s="1"/>
      <c r="P107" s="1"/>
      <c r="Q107" s="1"/>
      <c r="R107" s="1"/>
      <c r="S107" s="1"/>
      <c r="T107" s="1"/>
      <c r="U107" s="1"/>
      <c r="V107" s="1"/>
      <c r="W107" s="1"/>
      <c r="X107" s="1"/>
      <c r="Y107" s="1"/>
      <c r="Z107" s="1"/>
    </row>
    <row r="108" spans="1:26" ht="15.75" customHeight="1" x14ac:dyDescent="0.25">
      <c r="A108" s="175" t="s">
        <v>210</v>
      </c>
      <c r="B108" s="173" t="s">
        <v>2053</v>
      </c>
      <c r="C108" s="179">
        <v>45060</v>
      </c>
      <c r="D108" s="175" t="str">
        <f t="shared" ca="1" si="2"/>
        <v>VENCIDO</v>
      </c>
      <c r="E108" s="180" t="s">
        <v>835</v>
      </c>
      <c r="F108" s="178">
        <v>14400</v>
      </c>
      <c r="G108" s="1" t="s">
        <v>250</v>
      </c>
      <c r="H108" s="1" t="s">
        <v>1597</v>
      </c>
      <c r="I108" s="1" t="s">
        <v>1241</v>
      </c>
      <c r="J108" s="1" t="s">
        <v>212</v>
      </c>
      <c r="K108" s="1"/>
      <c r="L108" s="1"/>
      <c r="M108" s="1"/>
      <c r="N108" s="1"/>
      <c r="O108" s="1"/>
      <c r="P108" s="1"/>
      <c r="Q108" s="1"/>
      <c r="R108" s="1"/>
      <c r="S108" s="1"/>
      <c r="T108" s="1"/>
      <c r="U108" s="1"/>
      <c r="V108" s="1"/>
      <c r="W108" s="1"/>
      <c r="X108" s="1"/>
      <c r="Y108" s="1"/>
      <c r="Z108" s="1"/>
    </row>
    <row r="109" spans="1:26" ht="51" customHeight="1" x14ac:dyDescent="0.25">
      <c r="A109" s="173" t="s">
        <v>213</v>
      </c>
      <c r="B109" s="173" t="s">
        <v>741</v>
      </c>
      <c r="C109" s="174">
        <v>45120</v>
      </c>
      <c r="D109" s="175" t="str">
        <f t="shared" ca="1" si="2"/>
        <v>VENCIDO</v>
      </c>
      <c r="E109" s="176" t="s">
        <v>740</v>
      </c>
      <c r="F109" s="177">
        <v>16127.52</v>
      </c>
      <c r="G109" s="1" t="s">
        <v>250</v>
      </c>
      <c r="H109" s="1" t="s">
        <v>1597</v>
      </c>
      <c r="I109" s="1" t="s">
        <v>1241</v>
      </c>
      <c r="J109" s="1" t="s">
        <v>215</v>
      </c>
      <c r="K109" s="1"/>
      <c r="L109" s="1"/>
      <c r="M109" s="1"/>
      <c r="N109" s="1"/>
      <c r="O109" s="1"/>
      <c r="P109" s="1"/>
      <c r="Q109" s="1"/>
      <c r="R109" s="1"/>
      <c r="S109" s="1"/>
      <c r="T109" s="1"/>
      <c r="U109" s="1"/>
      <c r="V109" s="1"/>
      <c r="W109" s="1"/>
      <c r="X109" s="1"/>
      <c r="Y109" s="1"/>
      <c r="Z109" s="1"/>
    </row>
    <row r="110" spans="1:26" ht="63.75" customHeight="1" x14ac:dyDescent="0.25">
      <c r="A110" s="175" t="s">
        <v>216</v>
      </c>
      <c r="B110" s="173" t="s">
        <v>2054</v>
      </c>
      <c r="C110" s="179">
        <v>45127</v>
      </c>
      <c r="D110" s="175" t="str">
        <f t="shared" ca="1" si="2"/>
        <v>VENCIDO</v>
      </c>
      <c r="E110" s="180" t="s">
        <v>798</v>
      </c>
      <c r="F110" s="178">
        <v>32255.040000000001</v>
      </c>
      <c r="G110" s="1" t="s">
        <v>250</v>
      </c>
      <c r="H110" s="1" t="s">
        <v>1597</v>
      </c>
      <c r="I110" s="1" t="s">
        <v>1241</v>
      </c>
      <c r="J110" s="1" t="s">
        <v>218</v>
      </c>
      <c r="K110" s="1"/>
      <c r="L110" s="1"/>
      <c r="M110" s="1"/>
      <c r="N110" s="1"/>
      <c r="O110" s="1"/>
      <c r="P110" s="1"/>
      <c r="Q110" s="1"/>
      <c r="R110" s="1"/>
      <c r="S110" s="1"/>
      <c r="T110" s="1"/>
      <c r="U110" s="1"/>
      <c r="V110" s="1"/>
      <c r="W110" s="1"/>
      <c r="X110" s="1"/>
      <c r="Y110" s="1"/>
      <c r="Z110" s="1"/>
    </row>
    <row r="111" spans="1:26" ht="66.75" customHeight="1" x14ac:dyDescent="0.25">
      <c r="A111" s="175" t="s">
        <v>219</v>
      </c>
      <c r="B111" s="173" t="s">
        <v>523</v>
      </c>
      <c r="C111" s="179">
        <v>45131</v>
      </c>
      <c r="D111" s="175" t="str">
        <f t="shared" ca="1" si="2"/>
        <v>VENCIDO</v>
      </c>
      <c r="E111" s="180" t="s">
        <v>522</v>
      </c>
      <c r="F111" s="178">
        <v>15443.4</v>
      </c>
      <c r="G111" s="1" t="s">
        <v>250</v>
      </c>
      <c r="H111" s="1" t="s">
        <v>1597</v>
      </c>
      <c r="I111" s="1" t="s">
        <v>1241</v>
      </c>
      <c r="J111" s="1" t="s">
        <v>221</v>
      </c>
      <c r="K111" s="1"/>
      <c r="L111" s="1"/>
      <c r="M111" s="1"/>
      <c r="N111" s="1"/>
      <c r="O111" s="1"/>
      <c r="P111" s="1"/>
      <c r="Q111" s="1"/>
      <c r="R111" s="1"/>
      <c r="S111" s="1"/>
      <c r="T111" s="1"/>
      <c r="U111" s="1"/>
      <c r="V111" s="1"/>
      <c r="W111" s="1"/>
      <c r="X111" s="1"/>
      <c r="Y111" s="1"/>
      <c r="Z111" s="1"/>
    </row>
    <row r="112" spans="1:26" ht="60" customHeight="1" x14ac:dyDescent="0.25">
      <c r="A112" s="175" t="s">
        <v>222</v>
      </c>
      <c r="B112" s="173" t="s">
        <v>505</v>
      </c>
      <c r="C112" s="179">
        <v>45136</v>
      </c>
      <c r="D112" s="175" t="str">
        <f t="shared" ca="1" si="2"/>
        <v>VENCIDO</v>
      </c>
      <c r="E112" s="180" t="s">
        <v>504</v>
      </c>
      <c r="F112" s="178">
        <v>19151.52</v>
      </c>
      <c r="G112" s="1" t="s">
        <v>250</v>
      </c>
      <c r="H112" s="1" t="s">
        <v>1597</v>
      </c>
      <c r="I112" s="1" t="s">
        <v>1241</v>
      </c>
      <c r="J112" s="1" t="s">
        <v>224</v>
      </c>
      <c r="K112" s="1"/>
      <c r="L112" s="1"/>
      <c r="M112" s="1"/>
      <c r="N112" s="1"/>
      <c r="O112" s="1"/>
      <c r="P112" s="1"/>
      <c r="Q112" s="1"/>
      <c r="R112" s="1"/>
      <c r="S112" s="1"/>
      <c r="T112" s="1"/>
      <c r="U112" s="1"/>
      <c r="V112" s="1"/>
      <c r="W112" s="1"/>
      <c r="X112" s="1"/>
      <c r="Y112" s="1"/>
      <c r="Z112" s="1"/>
    </row>
    <row r="113" spans="1:26" ht="15.75" customHeight="1" x14ac:dyDescent="0.25">
      <c r="A113" s="175" t="s">
        <v>225</v>
      </c>
      <c r="B113" s="173" t="s">
        <v>344</v>
      </c>
      <c r="C113" s="179">
        <v>45151</v>
      </c>
      <c r="D113" s="175" t="str">
        <f t="shared" ca="1" si="2"/>
        <v>VENCIDO</v>
      </c>
      <c r="E113" s="176" t="s">
        <v>1197</v>
      </c>
      <c r="F113" s="178">
        <v>600000</v>
      </c>
      <c r="G113" s="1" t="s">
        <v>1984</v>
      </c>
      <c r="H113" s="1" t="s">
        <v>1149</v>
      </c>
      <c r="I113" s="1" t="s">
        <v>1241</v>
      </c>
      <c r="J113" s="1" t="s">
        <v>226</v>
      </c>
      <c r="K113" s="1"/>
      <c r="L113" s="1"/>
      <c r="M113" s="1"/>
      <c r="N113" s="1"/>
      <c r="O113" s="1"/>
      <c r="P113" s="1"/>
      <c r="Q113" s="1"/>
      <c r="R113" s="1"/>
      <c r="S113" s="1"/>
      <c r="T113" s="1"/>
      <c r="U113" s="1"/>
      <c r="V113" s="1"/>
      <c r="W113" s="1"/>
      <c r="X113" s="1"/>
      <c r="Y113" s="1"/>
      <c r="Z113" s="1"/>
    </row>
    <row r="114" spans="1:26" ht="15.75" customHeight="1" x14ac:dyDescent="0.25">
      <c r="A114" s="175" t="s">
        <v>227</v>
      </c>
      <c r="B114" s="173" t="s">
        <v>749</v>
      </c>
      <c r="C114" s="179">
        <v>45172</v>
      </c>
      <c r="D114" s="175" t="str">
        <f t="shared" ca="1" si="2"/>
        <v>VENCIDO</v>
      </c>
      <c r="E114" s="180" t="s">
        <v>748</v>
      </c>
      <c r="F114" s="178">
        <v>24000</v>
      </c>
      <c r="G114" s="1" t="s">
        <v>250</v>
      </c>
      <c r="H114" s="1" t="s">
        <v>1597</v>
      </c>
      <c r="I114" s="1" t="s">
        <v>1241</v>
      </c>
      <c r="J114" s="1" t="s">
        <v>229</v>
      </c>
      <c r="K114" s="1"/>
      <c r="L114" s="1"/>
      <c r="M114" s="1"/>
      <c r="N114" s="1"/>
      <c r="O114" s="1"/>
      <c r="P114" s="1"/>
      <c r="Q114" s="1"/>
      <c r="R114" s="1"/>
      <c r="S114" s="1"/>
      <c r="T114" s="1"/>
      <c r="U114" s="1"/>
      <c r="V114" s="1"/>
      <c r="W114" s="1"/>
      <c r="X114" s="1"/>
      <c r="Y114" s="1"/>
      <c r="Z114" s="1"/>
    </row>
    <row r="115" spans="1:26" ht="44.25" customHeight="1" x14ac:dyDescent="0.25">
      <c r="A115" s="175" t="s">
        <v>230</v>
      </c>
      <c r="B115" s="173" t="s">
        <v>840</v>
      </c>
      <c r="C115" s="179">
        <v>45173</v>
      </c>
      <c r="D115" s="175" t="str">
        <f t="shared" ca="1" si="2"/>
        <v>VENCIDO</v>
      </c>
      <c r="E115" s="180" t="s">
        <v>839</v>
      </c>
      <c r="F115" s="178">
        <v>15646.44</v>
      </c>
      <c r="G115" s="1" t="s">
        <v>250</v>
      </c>
      <c r="H115" s="1" t="s">
        <v>1597</v>
      </c>
      <c r="I115" s="1" t="s">
        <v>1241</v>
      </c>
      <c r="J115" s="1" t="s">
        <v>232</v>
      </c>
      <c r="K115" s="1"/>
      <c r="L115" s="1"/>
      <c r="M115" s="1"/>
      <c r="N115" s="1"/>
      <c r="O115" s="1"/>
      <c r="P115" s="1"/>
      <c r="Q115" s="1"/>
      <c r="R115" s="1"/>
      <c r="S115" s="1"/>
      <c r="T115" s="1"/>
      <c r="U115" s="1"/>
      <c r="V115" s="1"/>
      <c r="W115" s="1"/>
      <c r="X115" s="1"/>
      <c r="Y115" s="1"/>
      <c r="Z115" s="1"/>
    </row>
    <row r="116" spans="1:26" ht="58.5" customHeight="1" x14ac:dyDescent="0.25">
      <c r="A116" s="183" t="s">
        <v>430</v>
      </c>
      <c r="B116" s="184" t="s">
        <v>2055</v>
      </c>
      <c r="C116" s="185">
        <v>45229</v>
      </c>
      <c r="D116" s="183" t="str">
        <f t="shared" ca="1" si="2"/>
        <v>VENCIDO</v>
      </c>
      <c r="E116" s="186" t="s">
        <v>432</v>
      </c>
      <c r="F116" s="187">
        <v>371880</v>
      </c>
      <c r="G116" s="188" t="s">
        <v>1997</v>
      </c>
      <c r="H116" s="188" t="s">
        <v>1882</v>
      </c>
      <c r="I116" s="188" t="s">
        <v>1311</v>
      </c>
      <c r="J116" s="188" t="s">
        <v>1882</v>
      </c>
      <c r="K116" s="1"/>
      <c r="L116" s="1"/>
      <c r="M116" s="1"/>
      <c r="N116" s="1"/>
      <c r="O116" s="1"/>
      <c r="P116" s="1"/>
      <c r="Q116" s="1"/>
      <c r="R116" s="1"/>
      <c r="S116" s="1"/>
      <c r="T116" s="1"/>
      <c r="U116" s="1"/>
      <c r="V116" s="1"/>
      <c r="W116" s="1"/>
      <c r="X116" s="1"/>
      <c r="Y116" s="1"/>
      <c r="Z116" s="1"/>
    </row>
    <row r="117" spans="1:26" ht="44.25" customHeight="1" x14ac:dyDescent="0.25">
      <c r="A117" s="175" t="s">
        <v>233</v>
      </c>
      <c r="B117" s="173" t="s">
        <v>757</v>
      </c>
      <c r="C117" s="179">
        <v>45230</v>
      </c>
      <c r="D117" s="175" t="str">
        <f t="shared" ca="1" si="2"/>
        <v>VENCIDO</v>
      </c>
      <c r="E117" s="180" t="s">
        <v>756</v>
      </c>
      <c r="F117" s="178">
        <v>12000</v>
      </c>
      <c r="G117" s="1" t="s">
        <v>250</v>
      </c>
      <c r="H117" s="1" t="s">
        <v>1597</v>
      </c>
      <c r="I117" s="1" t="s">
        <v>1241</v>
      </c>
      <c r="J117" s="1" t="s">
        <v>235</v>
      </c>
      <c r="K117" s="1"/>
      <c r="L117" s="1"/>
      <c r="M117" s="1"/>
      <c r="N117" s="1"/>
      <c r="O117" s="1"/>
      <c r="P117" s="1"/>
      <c r="Q117" s="1"/>
      <c r="R117" s="1"/>
      <c r="S117" s="1"/>
      <c r="T117" s="1"/>
      <c r="U117" s="1"/>
      <c r="V117" s="1"/>
      <c r="W117" s="1"/>
      <c r="X117" s="1"/>
      <c r="Y117" s="1"/>
      <c r="Z117" s="1"/>
    </row>
    <row r="118" spans="1:26" ht="15.75" customHeight="1" x14ac:dyDescent="0.25">
      <c r="A118" s="183" t="s">
        <v>843</v>
      </c>
      <c r="B118" s="184" t="s">
        <v>846</v>
      </c>
      <c r="C118" s="185">
        <v>45236</v>
      </c>
      <c r="D118" s="183" t="str">
        <f t="shared" ca="1" si="2"/>
        <v>VENCIDO</v>
      </c>
      <c r="E118" s="186" t="s">
        <v>845</v>
      </c>
      <c r="F118" s="187">
        <v>201362.87</v>
      </c>
      <c r="G118" s="188" t="s">
        <v>1997</v>
      </c>
      <c r="H118" s="188" t="s">
        <v>1882</v>
      </c>
      <c r="I118" s="188" t="s">
        <v>1311</v>
      </c>
      <c r="J118" s="188" t="s">
        <v>1882</v>
      </c>
      <c r="K118" s="1"/>
      <c r="L118" s="1"/>
      <c r="M118" s="1"/>
      <c r="N118" s="1"/>
      <c r="O118" s="1"/>
      <c r="P118" s="1"/>
      <c r="Q118" s="1"/>
      <c r="R118" s="1"/>
      <c r="S118" s="1"/>
      <c r="T118" s="1"/>
      <c r="U118" s="1"/>
      <c r="V118" s="1"/>
      <c r="W118" s="1"/>
      <c r="X118" s="1"/>
      <c r="Y118" s="1"/>
      <c r="Z118" s="1"/>
    </row>
    <row r="119" spans="1:26" ht="44.25" customHeight="1" x14ac:dyDescent="0.25">
      <c r="A119" s="175" t="s">
        <v>236</v>
      </c>
      <c r="B119" s="173" t="s">
        <v>2056</v>
      </c>
      <c r="C119" s="179">
        <v>45434</v>
      </c>
      <c r="D119" s="175" t="str">
        <f t="shared" ca="1" si="2"/>
        <v>VENCIDO</v>
      </c>
      <c r="E119" s="180" t="s">
        <v>1860</v>
      </c>
      <c r="F119" s="178">
        <v>12913.92</v>
      </c>
      <c r="G119" s="1" t="s">
        <v>250</v>
      </c>
      <c r="H119" s="1" t="s">
        <v>1597</v>
      </c>
      <c r="I119" s="1" t="s">
        <v>1241</v>
      </c>
      <c r="J119" s="1" t="s">
        <v>238</v>
      </c>
      <c r="K119" s="1"/>
      <c r="L119" s="1"/>
      <c r="M119" s="1"/>
      <c r="N119" s="1"/>
      <c r="O119" s="1"/>
      <c r="P119" s="1"/>
      <c r="Q119" s="1"/>
      <c r="R119" s="1"/>
      <c r="S119" s="1"/>
      <c r="T119" s="1"/>
      <c r="U119" s="1"/>
      <c r="V119" s="1"/>
      <c r="W119" s="1"/>
      <c r="X119" s="1"/>
      <c r="Y119" s="1"/>
      <c r="Z119" s="1"/>
    </row>
    <row r="120" spans="1:26" ht="83.25" customHeight="1" x14ac:dyDescent="0.25">
      <c r="A120" s="175" t="s">
        <v>239</v>
      </c>
      <c r="B120" s="173" t="s">
        <v>2057</v>
      </c>
      <c r="C120" s="179">
        <v>45495</v>
      </c>
      <c r="D120" s="175" t="str">
        <f t="shared" ca="1" si="2"/>
        <v>VENCIDO</v>
      </c>
      <c r="E120" s="180" t="s">
        <v>1861</v>
      </c>
      <c r="F120" s="178">
        <v>14400</v>
      </c>
      <c r="G120" s="1" t="s">
        <v>250</v>
      </c>
      <c r="H120" s="1" t="s">
        <v>1597</v>
      </c>
      <c r="I120" s="1" t="s">
        <v>1241</v>
      </c>
      <c r="J120" s="1" t="s">
        <v>241</v>
      </c>
      <c r="K120" s="1"/>
      <c r="L120" s="1"/>
      <c r="M120" s="1"/>
      <c r="N120" s="1"/>
      <c r="O120" s="1"/>
      <c r="P120" s="1"/>
      <c r="Q120" s="1"/>
      <c r="R120" s="1"/>
      <c r="S120" s="1"/>
      <c r="T120" s="1"/>
      <c r="U120" s="1"/>
      <c r="V120" s="1"/>
      <c r="W120" s="1"/>
      <c r="X120" s="1"/>
      <c r="Y120" s="1"/>
      <c r="Z120" s="1"/>
    </row>
    <row r="121" spans="1:26" ht="45" customHeight="1" x14ac:dyDescent="0.25">
      <c r="A121" s="183" t="s">
        <v>811</v>
      </c>
      <c r="B121" s="184" t="s">
        <v>2058</v>
      </c>
      <c r="C121" s="185">
        <v>45539</v>
      </c>
      <c r="D121" s="183" t="str">
        <f t="shared" ca="1" si="2"/>
        <v>VENCIDO</v>
      </c>
      <c r="E121" s="189" t="s">
        <v>1923</v>
      </c>
      <c r="F121" s="187">
        <v>866370.21</v>
      </c>
      <c r="G121" s="188" t="s">
        <v>1997</v>
      </c>
      <c r="H121" s="188" t="s">
        <v>1882</v>
      </c>
      <c r="I121" s="188" t="s">
        <v>1311</v>
      </c>
      <c r="J121" s="188" t="s">
        <v>1882</v>
      </c>
      <c r="K121" s="1"/>
      <c r="L121" s="1"/>
      <c r="M121" s="1"/>
      <c r="N121" s="1"/>
      <c r="O121" s="1"/>
      <c r="P121" s="1"/>
      <c r="Q121" s="1"/>
      <c r="R121" s="1"/>
      <c r="S121" s="1"/>
      <c r="T121" s="1"/>
      <c r="U121" s="1"/>
      <c r="V121" s="1"/>
      <c r="W121" s="1"/>
      <c r="X121" s="1"/>
      <c r="Y121" s="1"/>
      <c r="Z121" s="1"/>
    </row>
    <row r="122" spans="1:26" ht="90" customHeight="1" x14ac:dyDescent="0.25">
      <c r="A122" s="183" t="s">
        <v>405</v>
      </c>
      <c r="B122" s="184" t="s">
        <v>2059</v>
      </c>
      <c r="C122" s="185">
        <v>45621</v>
      </c>
      <c r="D122" s="183" t="str">
        <f ca="1">IF(C121&lt;TODAY(),"VENCIDO",IF(C121&gt;TODAY(),"VIGENTE"))</f>
        <v>VENCIDO</v>
      </c>
      <c r="E122" s="189" t="s">
        <v>1881</v>
      </c>
      <c r="F122" s="187">
        <v>335674.09</v>
      </c>
      <c r="G122" s="188" t="s">
        <v>1997</v>
      </c>
      <c r="H122" s="188" t="s">
        <v>1882</v>
      </c>
      <c r="I122" s="188" t="s">
        <v>1311</v>
      </c>
      <c r="J122" s="188" t="s">
        <v>1882</v>
      </c>
      <c r="K122" s="1"/>
      <c r="L122" s="1"/>
      <c r="M122" s="1"/>
      <c r="N122" s="1"/>
      <c r="O122" s="1"/>
      <c r="P122" s="1"/>
      <c r="Q122" s="1"/>
      <c r="R122" s="1"/>
      <c r="S122" s="1"/>
      <c r="T122" s="1"/>
      <c r="U122" s="1"/>
      <c r="V122" s="1"/>
      <c r="W122" s="1"/>
      <c r="X122" s="1"/>
      <c r="Y122" s="1"/>
      <c r="Z122" s="1"/>
    </row>
    <row r="123" spans="1:26" ht="15.75" customHeight="1" x14ac:dyDescent="0.25">
      <c r="A123" s="183" t="s">
        <v>304</v>
      </c>
      <c r="B123" s="184" t="s">
        <v>2060</v>
      </c>
      <c r="C123" s="190">
        <v>45622</v>
      </c>
      <c r="D123" s="183" t="str">
        <f t="shared" ref="D123:D154" ca="1" si="3">IF(C123&lt;TODAY(),"VENCIDO",IF(C123&gt;TODAY(),"VIGENTE"))</f>
        <v>VENCIDO</v>
      </c>
      <c r="E123" s="189" t="s">
        <v>1869</v>
      </c>
      <c r="F123" s="187">
        <v>117800</v>
      </c>
      <c r="G123" s="188" t="s">
        <v>1997</v>
      </c>
      <c r="H123" s="188" t="s">
        <v>1882</v>
      </c>
      <c r="I123" s="188" t="s">
        <v>1311</v>
      </c>
      <c r="J123" s="188" t="s">
        <v>1882</v>
      </c>
      <c r="K123" s="1"/>
      <c r="L123" s="1"/>
      <c r="M123" s="1"/>
      <c r="N123" s="1"/>
      <c r="O123" s="1"/>
      <c r="P123" s="1"/>
      <c r="Q123" s="1"/>
      <c r="R123" s="1"/>
      <c r="S123" s="1"/>
      <c r="T123" s="1"/>
      <c r="U123" s="1"/>
      <c r="V123" s="1"/>
      <c r="W123" s="1"/>
      <c r="X123" s="1"/>
      <c r="Y123" s="1"/>
      <c r="Z123" s="1"/>
    </row>
    <row r="124" spans="1:26" ht="15.75" customHeight="1" x14ac:dyDescent="0.25">
      <c r="A124" s="175" t="s">
        <v>242</v>
      </c>
      <c r="B124" s="173" t="s">
        <v>2061</v>
      </c>
      <c r="C124" s="179">
        <v>45639</v>
      </c>
      <c r="D124" s="175" t="str">
        <f t="shared" ca="1" si="3"/>
        <v>VIGENTE</v>
      </c>
      <c r="E124" s="180" t="s">
        <v>1862</v>
      </c>
      <c r="F124" s="178">
        <v>18000</v>
      </c>
      <c r="G124" s="1" t="s">
        <v>250</v>
      </c>
      <c r="H124" s="1" t="s">
        <v>1597</v>
      </c>
      <c r="I124" s="1" t="s">
        <v>1241</v>
      </c>
      <c r="J124" s="1" t="s">
        <v>244</v>
      </c>
      <c r="K124" s="1"/>
      <c r="L124" s="1"/>
      <c r="M124" s="1"/>
      <c r="N124" s="1"/>
      <c r="O124" s="1"/>
      <c r="P124" s="1"/>
      <c r="Q124" s="1"/>
      <c r="R124" s="1"/>
      <c r="S124" s="1"/>
      <c r="T124" s="1"/>
      <c r="U124" s="1"/>
      <c r="V124" s="1"/>
      <c r="W124" s="1"/>
      <c r="X124" s="1"/>
      <c r="Y124" s="1"/>
      <c r="Z124" s="1"/>
    </row>
    <row r="125" spans="1:26" ht="15.75" customHeight="1" x14ac:dyDescent="0.25">
      <c r="A125" s="193" t="s">
        <v>245</v>
      </c>
      <c r="B125" s="173" t="s">
        <v>2062</v>
      </c>
      <c r="C125" s="181">
        <v>45770</v>
      </c>
      <c r="D125" s="175" t="str">
        <f t="shared" ca="1" si="3"/>
        <v>VIGENTE</v>
      </c>
      <c r="E125" s="180" t="s">
        <v>1863</v>
      </c>
      <c r="F125" s="178">
        <v>14400</v>
      </c>
      <c r="G125" s="1" t="s">
        <v>250</v>
      </c>
      <c r="H125" s="1" t="s">
        <v>1597</v>
      </c>
      <c r="I125" s="1" t="s">
        <v>1241</v>
      </c>
      <c r="J125" s="1" t="s">
        <v>247</v>
      </c>
      <c r="K125" s="1"/>
      <c r="L125" s="1"/>
      <c r="M125" s="1"/>
      <c r="N125" s="1"/>
      <c r="O125" s="1"/>
      <c r="P125" s="1"/>
      <c r="Q125" s="1"/>
      <c r="R125" s="1"/>
      <c r="S125" s="1"/>
      <c r="T125" s="1"/>
      <c r="U125" s="1"/>
      <c r="V125" s="1"/>
      <c r="W125" s="1"/>
      <c r="X125" s="1"/>
      <c r="Y125" s="1"/>
      <c r="Z125" s="1"/>
    </row>
    <row r="126" spans="1:26" ht="15.75" customHeight="1" x14ac:dyDescent="0.25">
      <c r="A126" s="175" t="s">
        <v>248</v>
      </c>
      <c r="B126" s="173" t="s">
        <v>577</v>
      </c>
      <c r="C126" s="181">
        <v>45775</v>
      </c>
      <c r="D126" s="175" t="str">
        <f t="shared" ca="1" si="3"/>
        <v>VIGENTE</v>
      </c>
      <c r="E126" s="176" t="s">
        <v>576</v>
      </c>
      <c r="F126" s="178">
        <v>12600</v>
      </c>
      <c r="G126" s="1" t="s">
        <v>250</v>
      </c>
      <c r="H126" s="1" t="s">
        <v>1597</v>
      </c>
      <c r="I126" s="1" t="s">
        <v>1241</v>
      </c>
      <c r="J126" s="1" t="s">
        <v>251</v>
      </c>
      <c r="K126" s="1"/>
      <c r="L126" s="1"/>
      <c r="M126" s="1"/>
      <c r="N126" s="1"/>
      <c r="O126" s="1"/>
      <c r="P126" s="1"/>
      <c r="Q126" s="1"/>
      <c r="R126" s="1"/>
      <c r="S126" s="1"/>
      <c r="T126" s="1"/>
      <c r="U126" s="1"/>
      <c r="V126" s="1"/>
      <c r="W126" s="1"/>
      <c r="X126" s="1"/>
      <c r="Y126" s="1"/>
      <c r="Z126" s="1"/>
    </row>
    <row r="127" spans="1:26" ht="15.75" customHeight="1" x14ac:dyDescent="0.25">
      <c r="A127" s="175" t="s">
        <v>252</v>
      </c>
      <c r="B127" s="173" t="s">
        <v>2063</v>
      </c>
      <c r="C127" s="181" t="s">
        <v>253</v>
      </c>
      <c r="D127" s="175" t="str">
        <f t="shared" ca="1" si="3"/>
        <v>VIGENTE</v>
      </c>
      <c r="E127" s="176" t="s">
        <v>721</v>
      </c>
      <c r="F127" s="178">
        <v>104302.67</v>
      </c>
      <c r="G127" s="1" t="s">
        <v>1946</v>
      </c>
      <c r="H127" s="1" t="s">
        <v>1947</v>
      </c>
      <c r="I127" s="1" t="s">
        <v>1241</v>
      </c>
      <c r="J127" s="1" t="s">
        <v>34</v>
      </c>
      <c r="K127" s="1"/>
      <c r="L127" s="1"/>
      <c r="M127" s="1"/>
      <c r="N127" s="1"/>
      <c r="O127" s="1"/>
      <c r="P127" s="1"/>
      <c r="Q127" s="1"/>
      <c r="R127" s="1"/>
      <c r="S127" s="1"/>
      <c r="T127" s="1"/>
      <c r="U127" s="1"/>
      <c r="V127" s="1"/>
      <c r="W127" s="1"/>
      <c r="X127" s="1"/>
      <c r="Y127" s="1"/>
      <c r="Z127" s="1"/>
    </row>
    <row r="128" spans="1:26" ht="15.75" customHeight="1" x14ac:dyDescent="0.25">
      <c r="A128" s="193" t="s">
        <v>254</v>
      </c>
      <c r="B128" s="173" t="s">
        <v>2064</v>
      </c>
      <c r="C128" s="181" t="s">
        <v>256</v>
      </c>
      <c r="D128" s="175" t="str">
        <f t="shared" ca="1" si="3"/>
        <v>VIGENTE</v>
      </c>
      <c r="E128" s="194" t="s">
        <v>1864</v>
      </c>
      <c r="F128" s="178">
        <v>36150</v>
      </c>
      <c r="G128" s="1" t="s">
        <v>1967</v>
      </c>
      <c r="H128" s="1" t="s">
        <v>1953</v>
      </c>
      <c r="I128" s="1" t="s">
        <v>1241</v>
      </c>
      <c r="J128" s="1" t="s">
        <v>255</v>
      </c>
      <c r="K128" s="1"/>
      <c r="L128" s="1"/>
      <c r="M128" s="1"/>
      <c r="N128" s="1"/>
      <c r="O128" s="1"/>
      <c r="P128" s="1"/>
      <c r="Q128" s="1"/>
      <c r="R128" s="1"/>
      <c r="S128" s="1"/>
      <c r="T128" s="1"/>
      <c r="U128" s="1"/>
      <c r="V128" s="1"/>
      <c r="W128" s="1"/>
      <c r="X128" s="1"/>
      <c r="Y128" s="1"/>
      <c r="Z128" s="1"/>
    </row>
    <row r="129" spans="1:26" ht="15.75" customHeight="1" x14ac:dyDescent="0.25">
      <c r="A129" s="175" t="s">
        <v>507</v>
      </c>
      <c r="B129" s="173" t="s">
        <v>2065</v>
      </c>
      <c r="C129" s="181" t="s">
        <v>2066</v>
      </c>
      <c r="D129" s="175" t="str">
        <f t="shared" ca="1" si="3"/>
        <v>VIGENTE</v>
      </c>
      <c r="E129" s="180" t="s">
        <v>1892</v>
      </c>
      <c r="F129" s="178">
        <v>62700</v>
      </c>
      <c r="G129" s="1" t="s">
        <v>1997</v>
      </c>
      <c r="H129" s="1"/>
      <c r="I129" s="1" t="s">
        <v>1311</v>
      </c>
      <c r="J129" s="1" t="s">
        <v>1893</v>
      </c>
      <c r="K129" s="1"/>
      <c r="L129" s="1"/>
      <c r="M129" s="1"/>
      <c r="N129" s="1"/>
      <c r="O129" s="1"/>
      <c r="P129" s="1"/>
      <c r="Q129" s="1"/>
      <c r="R129" s="1"/>
      <c r="S129" s="1"/>
      <c r="T129" s="1"/>
      <c r="U129" s="1"/>
      <c r="V129" s="1"/>
      <c r="W129" s="1"/>
      <c r="X129" s="1"/>
      <c r="Y129" s="1"/>
      <c r="Z129" s="1"/>
    </row>
    <row r="130" spans="1:26" ht="15.75" customHeight="1" x14ac:dyDescent="0.25">
      <c r="A130" s="183" t="s">
        <v>822</v>
      </c>
      <c r="B130" s="184" t="s">
        <v>2067</v>
      </c>
      <c r="C130" s="190" t="s">
        <v>2068</v>
      </c>
      <c r="D130" s="183" t="str">
        <f t="shared" ca="1" si="3"/>
        <v>VIGENTE</v>
      </c>
      <c r="E130" s="186" t="s">
        <v>1924</v>
      </c>
      <c r="F130" s="187">
        <v>9600</v>
      </c>
      <c r="G130" s="188" t="s">
        <v>1997</v>
      </c>
      <c r="H130" s="188" t="s">
        <v>1882</v>
      </c>
      <c r="I130" s="188" t="s">
        <v>1311</v>
      </c>
      <c r="J130" s="188" t="s">
        <v>1882</v>
      </c>
      <c r="K130" s="1"/>
      <c r="L130" s="1"/>
      <c r="M130" s="1"/>
      <c r="N130" s="1"/>
      <c r="O130" s="1"/>
      <c r="P130" s="1"/>
      <c r="Q130" s="1"/>
      <c r="R130" s="1"/>
      <c r="S130" s="1"/>
      <c r="T130" s="1"/>
      <c r="U130" s="1"/>
      <c r="V130" s="1"/>
      <c r="W130" s="1"/>
      <c r="X130" s="1"/>
      <c r="Y130" s="1"/>
      <c r="Z130" s="1"/>
    </row>
    <row r="131" spans="1:26" ht="15.75" customHeight="1" x14ac:dyDescent="0.25">
      <c r="A131" s="183" t="s">
        <v>782</v>
      </c>
      <c r="B131" s="184" t="s">
        <v>785</v>
      </c>
      <c r="C131" s="190" t="s">
        <v>2068</v>
      </c>
      <c r="D131" s="183" t="str">
        <f t="shared" ca="1" si="3"/>
        <v>VIGENTE</v>
      </c>
      <c r="E131" s="189" t="s">
        <v>1918</v>
      </c>
      <c r="F131" s="187">
        <v>198154</v>
      </c>
      <c r="G131" s="188" t="s">
        <v>1997</v>
      </c>
      <c r="H131" s="188" t="s">
        <v>1882</v>
      </c>
      <c r="I131" s="188" t="s">
        <v>1311</v>
      </c>
      <c r="J131" s="188" t="s">
        <v>1882</v>
      </c>
      <c r="K131" s="1"/>
      <c r="L131" s="1"/>
      <c r="M131" s="1"/>
      <c r="N131" s="1"/>
      <c r="O131" s="1"/>
      <c r="P131" s="1"/>
      <c r="Q131" s="1"/>
      <c r="R131" s="1"/>
      <c r="S131" s="1"/>
      <c r="T131" s="1"/>
      <c r="U131" s="1"/>
      <c r="V131" s="1"/>
      <c r="W131" s="1"/>
      <c r="X131" s="1"/>
      <c r="Y131" s="1"/>
      <c r="Z131" s="1"/>
    </row>
    <row r="132" spans="1:26" ht="15.75" customHeight="1" x14ac:dyDescent="0.25">
      <c r="A132" s="193" t="s">
        <v>257</v>
      </c>
      <c r="B132" s="173" t="s">
        <v>2069</v>
      </c>
      <c r="C132" s="181" t="s">
        <v>260</v>
      </c>
      <c r="D132" s="175" t="str">
        <f t="shared" ca="1" si="3"/>
        <v>VIGENTE</v>
      </c>
      <c r="E132" s="180" t="s">
        <v>1637</v>
      </c>
      <c r="F132" s="178">
        <v>114000</v>
      </c>
      <c r="G132" s="1" t="s">
        <v>250</v>
      </c>
      <c r="H132" s="1" t="s">
        <v>1597</v>
      </c>
      <c r="I132" s="1" t="s">
        <v>1241</v>
      </c>
      <c r="J132" s="1" t="s">
        <v>259</v>
      </c>
      <c r="K132" s="1"/>
      <c r="L132" s="1"/>
      <c r="M132" s="1"/>
      <c r="N132" s="1"/>
      <c r="O132" s="1"/>
      <c r="P132" s="1"/>
      <c r="Q132" s="1"/>
      <c r="R132" s="1"/>
      <c r="S132" s="1"/>
      <c r="T132" s="1"/>
      <c r="U132" s="1"/>
      <c r="V132" s="1"/>
      <c r="W132" s="1"/>
      <c r="X132" s="1"/>
      <c r="Y132" s="1"/>
      <c r="Z132" s="1"/>
    </row>
    <row r="133" spans="1:26" ht="15.75" customHeight="1" x14ac:dyDescent="0.25">
      <c r="A133" s="175" t="s">
        <v>261</v>
      </c>
      <c r="B133" s="173" t="s">
        <v>2070</v>
      </c>
      <c r="C133" s="181">
        <v>45901</v>
      </c>
      <c r="D133" s="175" t="str">
        <f t="shared" ca="1" si="3"/>
        <v>VIGENTE</v>
      </c>
      <c r="E133" s="180" t="s">
        <v>875</v>
      </c>
      <c r="F133" s="178">
        <v>90000</v>
      </c>
      <c r="G133" s="1" t="s">
        <v>250</v>
      </c>
      <c r="H133" s="1" t="s">
        <v>1597</v>
      </c>
      <c r="I133" s="1" t="s">
        <v>1241</v>
      </c>
      <c r="J133" s="1" t="s">
        <v>263</v>
      </c>
      <c r="K133" s="1"/>
      <c r="L133" s="1"/>
      <c r="M133" s="1"/>
      <c r="N133" s="1"/>
      <c r="O133" s="1"/>
      <c r="P133" s="1"/>
      <c r="Q133" s="1"/>
      <c r="R133" s="1"/>
      <c r="S133" s="1"/>
      <c r="T133" s="1"/>
      <c r="U133" s="1"/>
      <c r="V133" s="1"/>
      <c r="W133" s="1"/>
      <c r="X133" s="1"/>
      <c r="Y133" s="1"/>
      <c r="Z133" s="1"/>
    </row>
    <row r="134" spans="1:26" ht="15.75" customHeight="1" x14ac:dyDescent="0.25">
      <c r="A134" s="175" t="s">
        <v>801</v>
      </c>
      <c r="B134" s="173" t="s">
        <v>2071</v>
      </c>
      <c r="C134" s="181">
        <v>44383</v>
      </c>
      <c r="D134" s="175" t="str">
        <f t="shared" ca="1" si="3"/>
        <v>VENCIDO</v>
      </c>
      <c r="E134" s="176" t="s">
        <v>1919</v>
      </c>
      <c r="F134" s="178">
        <v>69984.53</v>
      </c>
      <c r="G134" s="1" t="s">
        <v>2029</v>
      </c>
      <c r="H134" s="1"/>
      <c r="I134" s="1" t="s">
        <v>1311</v>
      </c>
      <c r="J134" s="1" t="s">
        <v>1920</v>
      </c>
      <c r="K134" s="1"/>
      <c r="L134" s="1"/>
      <c r="M134" s="1"/>
      <c r="N134" s="1"/>
      <c r="O134" s="1"/>
      <c r="P134" s="1"/>
      <c r="Q134" s="1"/>
      <c r="R134" s="1"/>
      <c r="S134" s="1"/>
      <c r="T134" s="1"/>
      <c r="U134" s="1"/>
      <c r="V134" s="1"/>
      <c r="W134" s="1"/>
      <c r="X134" s="1"/>
      <c r="Y134" s="1"/>
      <c r="Z134" s="1"/>
    </row>
    <row r="135" spans="1:26" ht="15.75" customHeight="1" x14ac:dyDescent="0.25">
      <c r="A135" s="191" t="s">
        <v>856</v>
      </c>
      <c r="B135" s="184" t="s">
        <v>2072</v>
      </c>
      <c r="C135" s="190">
        <v>44195</v>
      </c>
      <c r="D135" s="183" t="str">
        <f t="shared" ca="1" si="3"/>
        <v>VENCIDO</v>
      </c>
      <c r="E135" s="186" t="s">
        <v>858</v>
      </c>
      <c r="F135" s="187">
        <v>11700</v>
      </c>
      <c r="G135" s="188" t="s">
        <v>2011</v>
      </c>
      <c r="H135" s="188" t="s">
        <v>2012</v>
      </c>
      <c r="I135" s="188" t="s">
        <v>1311</v>
      </c>
      <c r="J135" s="1" t="s">
        <v>1925</v>
      </c>
      <c r="K135" s="1"/>
      <c r="L135" s="1"/>
      <c r="M135" s="1"/>
      <c r="N135" s="1"/>
      <c r="O135" s="1"/>
      <c r="P135" s="1"/>
      <c r="Q135" s="1"/>
      <c r="R135" s="1"/>
      <c r="S135" s="1"/>
      <c r="T135" s="1"/>
      <c r="U135" s="1"/>
      <c r="V135" s="1"/>
      <c r="W135" s="1"/>
      <c r="X135" s="1"/>
      <c r="Y135" s="1"/>
      <c r="Z135" s="1"/>
    </row>
    <row r="136" spans="1:26" ht="15.75" customHeight="1" x14ac:dyDescent="0.25">
      <c r="A136" s="175" t="s">
        <v>264</v>
      </c>
      <c r="B136" s="173" t="s">
        <v>2073</v>
      </c>
      <c r="C136" s="181">
        <v>45861</v>
      </c>
      <c r="D136" s="175" t="str">
        <f t="shared" ca="1" si="3"/>
        <v>VIGENTE</v>
      </c>
      <c r="E136" s="176" t="s">
        <v>1602</v>
      </c>
      <c r="F136" s="178">
        <v>19800</v>
      </c>
      <c r="G136" s="1" t="s">
        <v>250</v>
      </c>
      <c r="H136" s="1" t="s">
        <v>1597</v>
      </c>
      <c r="I136" s="1" t="s">
        <v>1241</v>
      </c>
      <c r="J136" s="1" t="s">
        <v>266</v>
      </c>
      <c r="K136" s="1"/>
      <c r="L136" s="1"/>
      <c r="M136" s="1"/>
      <c r="N136" s="1"/>
      <c r="O136" s="1"/>
      <c r="P136" s="1"/>
      <c r="Q136" s="1"/>
      <c r="R136" s="1"/>
      <c r="S136" s="1"/>
      <c r="T136" s="1"/>
      <c r="U136" s="1"/>
      <c r="V136" s="1"/>
      <c r="W136" s="1"/>
      <c r="X136" s="1"/>
      <c r="Y136" s="1"/>
      <c r="Z136" s="1"/>
    </row>
    <row r="137" spans="1:26" ht="15.75" customHeight="1" x14ac:dyDescent="0.25">
      <c r="A137" s="183" t="s">
        <v>651</v>
      </c>
      <c r="B137" s="184" t="s">
        <v>2074</v>
      </c>
      <c r="C137" s="190">
        <v>44184</v>
      </c>
      <c r="D137" s="183" t="str">
        <f t="shared" ca="1" si="3"/>
        <v>VENCIDO</v>
      </c>
      <c r="E137" s="186" t="s">
        <v>1906</v>
      </c>
      <c r="F137" s="187">
        <v>28178.87</v>
      </c>
      <c r="G137" s="188" t="s">
        <v>2011</v>
      </c>
      <c r="H137" s="188" t="s">
        <v>2012</v>
      </c>
      <c r="I137" s="188" t="s">
        <v>1311</v>
      </c>
      <c r="J137" s="1" t="s">
        <v>1907</v>
      </c>
      <c r="K137" s="1"/>
      <c r="L137" s="1"/>
      <c r="M137" s="1"/>
      <c r="N137" s="1"/>
      <c r="O137" s="1"/>
      <c r="P137" s="1"/>
      <c r="Q137" s="1"/>
      <c r="R137" s="1"/>
      <c r="S137" s="1"/>
      <c r="T137" s="1"/>
      <c r="U137" s="1"/>
      <c r="V137" s="1"/>
      <c r="W137" s="1"/>
      <c r="X137" s="1"/>
      <c r="Y137" s="1"/>
      <c r="Z137" s="1"/>
    </row>
    <row r="138" spans="1:26" ht="15.75" customHeight="1" x14ac:dyDescent="0.25">
      <c r="A138" s="193" t="s">
        <v>267</v>
      </c>
      <c r="B138" s="173" t="s">
        <v>2075</v>
      </c>
      <c r="C138" s="181">
        <v>44415</v>
      </c>
      <c r="D138" s="175" t="str">
        <f t="shared" ca="1" si="3"/>
        <v>VENCIDO</v>
      </c>
      <c r="E138" s="176" t="s">
        <v>1865</v>
      </c>
      <c r="F138" s="178">
        <v>64019.73</v>
      </c>
      <c r="G138" s="1" t="s">
        <v>1948</v>
      </c>
      <c r="H138" s="1" t="s">
        <v>2076</v>
      </c>
      <c r="I138" s="1" t="s">
        <v>1241</v>
      </c>
      <c r="J138" s="1" t="s">
        <v>268</v>
      </c>
      <c r="K138" s="1"/>
      <c r="L138" s="1"/>
      <c r="M138" s="1"/>
      <c r="N138" s="1"/>
      <c r="O138" s="1"/>
      <c r="P138" s="1"/>
      <c r="Q138" s="1"/>
      <c r="R138" s="1"/>
      <c r="S138" s="1"/>
      <c r="T138" s="1"/>
      <c r="U138" s="1"/>
      <c r="V138" s="1"/>
      <c r="W138" s="1"/>
      <c r="X138" s="1"/>
      <c r="Y138" s="1"/>
      <c r="Z138" s="1"/>
    </row>
    <row r="139" spans="1:26" ht="15.75" customHeight="1" x14ac:dyDescent="0.25">
      <c r="A139" s="183" t="s">
        <v>884</v>
      </c>
      <c r="B139" s="184" t="s">
        <v>2077</v>
      </c>
      <c r="C139" s="190">
        <v>44195</v>
      </c>
      <c r="D139" s="183" t="str">
        <f t="shared" ca="1" si="3"/>
        <v>VENCIDO</v>
      </c>
      <c r="E139" s="186" t="s">
        <v>1928</v>
      </c>
      <c r="F139" s="187">
        <v>7700</v>
      </c>
      <c r="G139" s="188" t="s">
        <v>2011</v>
      </c>
      <c r="H139" s="188" t="s">
        <v>2012</v>
      </c>
      <c r="I139" s="188" t="s">
        <v>1311</v>
      </c>
      <c r="J139" s="1" t="s">
        <v>1929</v>
      </c>
      <c r="K139" s="1"/>
      <c r="L139" s="1"/>
      <c r="M139" s="1"/>
      <c r="N139" s="1"/>
      <c r="O139" s="1"/>
      <c r="P139" s="1"/>
      <c r="Q139" s="1"/>
      <c r="R139" s="1"/>
      <c r="S139" s="1"/>
      <c r="T139" s="1"/>
      <c r="U139" s="1"/>
      <c r="V139" s="1"/>
      <c r="W139" s="1"/>
      <c r="X139" s="1"/>
      <c r="Y139" s="1"/>
      <c r="Z139" s="1"/>
    </row>
    <row r="140" spans="1:26" ht="15.75" customHeight="1" x14ac:dyDescent="0.25">
      <c r="A140" s="175" t="s">
        <v>269</v>
      </c>
      <c r="B140" s="173" t="s">
        <v>2078</v>
      </c>
      <c r="C140" s="181">
        <v>44453</v>
      </c>
      <c r="D140" s="175" t="str">
        <f t="shared" ca="1" si="3"/>
        <v>VENCIDO</v>
      </c>
      <c r="E140" s="176" t="s">
        <v>1866</v>
      </c>
      <c r="F140" s="178">
        <v>11797.06</v>
      </c>
      <c r="G140" s="1" t="s">
        <v>2079</v>
      </c>
      <c r="H140" s="1" t="s">
        <v>1149</v>
      </c>
      <c r="I140" s="1" t="s">
        <v>1241</v>
      </c>
      <c r="J140" s="1" t="s">
        <v>56</v>
      </c>
      <c r="K140" s="1"/>
      <c r="L140" s="1"/>
      <c r="M140" s="1"/>
      <c r="N140" s="1"/>
      <c r="O140" s="1"/>
      <c r="P140" s="1"/>
      <c r="Q140" s="1"/>
      <c r="R140" s="1"/>
      <c r="S140" s="1"/>
      <c r="T140" s="1"/>
      <c r="U140" s="1"/>
      <c r="V140" s="1"/>
      <c r="W140" s="1"/>
      <c r="X140" s="1"/>
      <c r="Y140" s="1"/>
      <c r="Z140" s="1"/>
    </row>
    <row r="141" spans="1:26" ht="15.75" customHeight="1" x14ac:dyDescent="0.25">
      <c r="A141" s="193" t="s">
        <v>270</v>
      </c>
      <c r="B141" s="173" t="s">
        <v>2080</v>
      </c>
      <c r="C141" s="181">
        <v>44426</v>
      </c>
      <c r="D141" s="175" t="str">
        <f t="shared" ca="1" si="3"/>
        <v>VENCIDO</v>
      </c>
      <c r="E141" s="176" t="s">
        <v>1867</v>
      </c>
      <c r="F141" s="178">
        <v>44699.6</v>
      </c>
      <c r="G141" s="1" t="s">
        <v>1948</v>
      </c>
      <c r="H141" s="1" t="s">
        <v>1953</v>
      </c>
      <c r="I141" s="1" t="s">
        <v>1241</v>
      </c>
      <c r="J141" s="1" t="s">
        <v>271</v>
      </c>
      <c r="K141" s="1"/>
      <c r="L141" s="1"/>
      <c r="M141" s="1"/>
      <c r="N141" s="1"/>
      <c r="O141" s="1"/>
      <c r="P141" s="1"/>
      <c r="Q141" s="1"/>
      <c r="R141" s="1"/>
      <c r="S141" s="1"/>
      <c r="T141" s="1"/>
      <c r="U141" s="1"/>
      <c r="V141" s="1"/>
      <c r="W141" s="1"/>
      <c r="X141" s="1"/>
      <c r="Y141" s="1"/>
      <c r="Z141" s="1"/>
    </row>
    <row r="142" spans="1:26" ht="15.75" customHeight="1" x14ac:dyDescent="0.25">
      <c r="A142" s="175" t="s">
        <v>272</v>
      </c>
      <c r="B142" s="173" t="s">
        <v>2081</v>
      </c>
      <c r="C142" s="181">
        <v>44433</v>
      </c>
      <c r="D142" s="175" t="str">
        <f t="shared" ca="1" si="3"/>
        <v>VENCIDO</v>
      </c>
      <c r="E142" s="176" t="s">
        <v>899</v>
      </c>
      <c r="F142" s="178">
        <v>18486</v>
      </c>
      <c r="G142" s="1" t="s">
        <v>1978</v>
      </c>
      <c r="H142" s="1" t="s">
        <v>1953</v>
      </c>
      <c r="I142" s="1" t="s">
        <v>1241</v>
      </c>
      <c r="J142" s="1" t="s">
        <v>273</v>
      </c>
      <c r="K142" s="1"/>
      <c r="L142" s="1"/>
      <c r="M142" s="1"/>
      <c r="N142" s="1"/>
      <c r="O142" s="1"/>
      <c r="P142" s="1"/>
      <c r="Q142" s="1"/>
      <c r="R142" s="1"/>
      <c r="S142" s="1"/>
      <c r="T142" s="1"/>
      <c r="U142" s="1"/>
      <c r="V142" s="1"/>
      <c r="W142" s="1"/>
      <c r="X142" s="1"/>
      <c r="Y142" s="1"/>
      <c r="Z142" s="1"/>
    </row>
    <row r="143" spans="1:26" ht="15.75" customHeight="1" x14ac:dyDescent="0.25">
      <c r="A143" s="193" t="s">
        <v>893</v>
      </c>
      <c r="B143" s="173" t="s">
        <v>2082</v>
      </c>
      <c r="C143" s="181">
        <v>44159</v>
      </c>
      <c r="D143" s="175" t="str">
        <f t="shared" ca="1" si="3"/>
        <v>VENCIDO</v>
      </c>
      <c r="E143" s="176" t="s">
        <v>1930</v>
      </c>
      <c r="F143" s="178">
        <v>16410</v>
      </c>
      <c r="G143" s="1" t="s">
        <v>1994</v>
      </c>
      <c r="H143" s="1"/>
      <c r="I143" s="1" t="s">
        <v>1311</v>
      </c>
      <c r="J143" s="1" t="s">
        <v>1931</v>
      </c>
      <c r="K143" s="1"/>
      <c r="L143" s="1"/>
      <c r="M143" s="1"/>
      <c r="N143" s="1"/>
      <c r="O143" s="1"/>
      <c r="P143" s="1"/>
      <c r="Q143" s="1"/>
      <c r="R143" s="1"/>
      <c r="S143" s="1"/>
      <c r="T143" s="1"/>
      <c r="U143" s="1"/>
      <c r="V143" s="1"/>
      <c r="W143" s="1"/>
      <c r="X143" s="1"/>
      <c r="Y143" s="1"/>
      <c r="Z143" s="1"/>
    </row>
    <row r="144" spans="1:26" ht="15.75" customHeight="1" x14ac:dyDescent="0.25">
      <c r="A144" s="183" t="s">
        <v>779</v>
      </c>
      <c r="B144" s="184" t="s">
        <v>2083</v>
      </c>
      <c r="C144" s="190">
        <v>44196</v>
      </c>
      <c r="D144" s="183" t="str">
        <f t="shared" ca="1" si="3"/>
        <v>VENCIDO</v>
      </c>
      <c r="E144" s="186" t="s">
        <v>1917</v>
      </c>
      <c r="F144" s="187">
        <v>11000</v>
      </c>
      <c r="G144" s="188" t="e">
        <f>#N/A</f>
        <v>#N/A</v>
      </c>
      <c r="H144" s="188" t="s">
        <v>1878</v>
      </c>
      <c r="I144" s="188" t="s">
        <v>1311</v>
      </c>
      <c r="J144" s="188" t="s">
        <v>1878</v>
      </c>
      <c r="K144" s="1"/>
      <c r="L144" s="1"/>
      <c r="M144" s="1"/>
      <c r="N144" s="1"/>
      <c r="O144" s="1"/>
      <c r="P144" s="1"/>
      <c r="Q144" s="1"/>
      <c r="R144" s="1"/>
      <c r="S144" s="1"/>
      <c r="T144" s="1"/>
      <c r="U144" s="1"/>
      <c r="V144" s="1"/>
      <c r="W144" s="1"/>
      <c r="X144" s="1"/>
      <c r="Y144" s="1"/>
      <c r="Z144" s="1"/>
    </row>
    <row r="145" spans="1:26" ht="15.75" customHeight="1" x14ac:dyDescent="0.25">
      <c r="A145" s="193" t="s">
        <v>2084</v>
      </c>
      <c r="B145" s="173" t="s">
        <v>2085</v>
      </c>
      <c r="C145" s="181">
        <v>44497</v>
      </c>
      <c r="D145" s="175" t="str">
        <f t="shared" ca="1" si="3"/>
        <v>VENCIDO</v>
      </c>
      <c r="E145" s="176" t="s">
        <v>2086</v>
      </c>
      <c r="F145" s="178">
        <v>38831.43</v>
      </c>
      <c r="G145" s="1" t="s">
        <v>1997</v>
      </c>
      <c r="H145" s="1"/>
      <c r="I145" s="1" t="s">
        <v>1311</v>
      </c>
      <c r="J145" s="1" t="s">
        <v>2087</v>
      </c>
      <c r="K145" s="1"/>
      <c r="L145" s="1"/>
      <c r="M145" s="1"/>
      <c r="N145" s="1"/>
      <c r="O145" s="1"/>
      <c r="P145" s="1"/>
      <c r="Q145" s="1"/>
      <c r="R145" s="1"/>
      <c r="S145" s="1"/>
      <c r="T145" s="1"/>
      <c r="U145" s="1"/>
      <c r="V145" s="1"/>
      <c r="W145" s="1"/>
      <c r="X145" s="1"/>
      <c r="Y145" s="1"/>
      <c r="Z145" s="1"/>
    </row>
    <row r="146" spans="1:26" ht="15.75" customHeight="1" x14ac:dyDescent="0.25">
      <c r="A146" s="193" t="s">
        <v>330</v>
      </c>
      <c r="B146" s="173" t="s">
        <v>2088</v>
      </c>
      <c r="C146" s="173" t="s">
        <v>2089</v>
      </c>
      <c r="D146" s="175" t="str">
        <f t="shared" ca="1" si="3"/>
        <v>VIGENTE</v>
      </c>
      <c r="E146" s="176" t="s">
        <v>1873</v>
      </c>
      <c r="F146" s="178">
        <v>419900</v>
      </c>
      <c r="G146" s="1" t="s">
        <v>2007</v>
      </c>
      <c r="H146" s="1"/>
      <c r="I146" s="1" t="s">
        <v>1311</v>
      </c>
      <c r="J146" s="1" t="s">
        <v>2090</v>
      </c>
      <c r="K146" s="1"/>
      <c r="L146" s="1"/>
      <c r="M146" s="1"/>
      <c r="N146" s="1"/>
      <c r="O146" s="1"/>
      <c r="P146" s="1"/>
      <c r="Q146" s="1"/>
      <c r="R146" s="1"/>
      <c r="S146" s="1"/>
      <c r="T146" s="1"/>
      <c r="U146" s="1"/>
      <c r="V146" s="1"/>
      <c r="W146" s="1"/>
      <c r="X146" s="1"/>
      <c r="Y146" s="1"/>
      <c r="Z146" s="1"/>
    </row>
    <row r="147" spans="1:26" ht="15.75" customHeight="1" x14ac:dyDescent="0.25">
      <c r="A147" s="193" t="s">
        <v>567</v>
      </c>
      <c r="B147" s="173" t="s">
        <v>2091</v>
      </c>
      <c r="C147" s="173" t="s">
        <v>2089</v>
      </c>
      <c r="D147" s="175" t="str">
        <f t="shared" ca="1" si="3"/>
        <v>VIGENTE</v>
      </c>
      <c r="E147" s="176" t="s">
        <v>1899</v>
      </c>
      <c r="F147" s="178">
        <v>16300</v>
      </c>
      <c r="G147" s="1" t="s">
        <v>1997</v>
      </c>
      <c r="H147" s="1"/>
      <c r="I147" s="1" t="s">
        <v>1311</v>
      </c>
      <c r="J147" s="1" t="s">
        <v>1900</v>
      </c>
      <c r="K147" s="1"/>
      <c r="L147" s="1"/>
      <c r="M147" s="1"/>
      <c r="N147" s="1"/>
      <c r="O147" s="1"/>
      <c r="P147" s="1"/>
      <c r="Q147" s="1"/>
      <c r="R147" s="1"/>
      <c r="S147" s="1"/>
      <c r="T147" s="1"/>
      <c r="U147" s="1"/>
      <c r="V147" s="1"/>
      <c r="W147" s="1"/>
      <c r="X147" s="1"/>
      <c r="Y147" s="1"/>
      <c r="Z147" s="1"/>
    </row>
    <row r="148" spans="1:26" ht="15.75" customHeight="1" x14ac:dyDescent="0.25">
      <c r="A148" s="193" t="s">
        <v>869</v>
      </c>
      <c r="B148" s="173" t="s">
        <v>2092</v>
      </c>
      <c r="C148" s="181">
        <v>45937</v>
      </c>
      <c r="D148" s="175" t="str">
        <f t="shared" ca="1" si="3"/>
        <v>VIGENTE</v>
      </c>
      <c r="E148" s="176" t="s">
        <v>871</v>
      </c>
      <c r="F148" s="178">
        <v>158470</v>
      </c>
      <c r="G148" s="1" t="s">
        <v>1997</v>
      </c>
      <c r="H148" s="1"/>
      <c r="I148" s="1" t="s">
        <v>1311</v>
      </c>
      <c r="J148" s="1" t="s">
        <v>1927</v>
      </c>
      <c r="K148" s="1"/>
      <c r="L148" s="1"/>
      <c r="M148" s="1"/>
      <c r="N148" s="1"/>
      <c r="O148" s="1"/>
      <c r="P148" s="1"/>
      <c r="Q148" s="1"/>
      <c r="R148" s="1"/>
      <c r="S148" s="1"/>
      <c r="T148" s="1"/>
      <c r="U148" s="1"/>
      <c r="V148" s="1"/>
      <c r="W148" s="1"/>
      <c r="X148" s="1"/>
      <c r="Y148" s="1"/>
      <c r="Z148" s="1"/>
    </row>
    <row r="149" spans="1:26" ht="15.75" customHeight="1" x14ac:dyDescent="0.25">
      <c r="A149" s="175" t="s">
        <v>774</v>
      </c>
      <c r="B149" s="173" t="s">
        <v>2093</v>
      </c>
      <c r="C149" s="181">
        <v>44198</v>
      </c>
      <c r="D149" s="175" t="str">
        <f t="shared" ca="1" si="3"/>
        <v>VENCIDO</v>
      </c>
      <c r="E149" s="176" t="s">
        <v>1915</v>
      </c>
      <c r="F149" s="178">
        <v>13000</v>
      </c>
      <c r="G149" s="1" t="s">
        <v>2004</v>
      </c>
      <c r="H149" s="1"/>
      <c r="I149" s="1" t="s">
        <v>1311</v>
      </c>
      <c r="J149" s="1" t="s">
        <v>1916</v>
      </c>
      <c r="K149" s="1"/>
      <c r="L149" s="1"/>
      <c r="M149" s="1"/>
      <c r="N149" s="1"/>
      <c r="O149" s="1"/>
      <c r="P149" s="1"/>
      <c r="Q149" s="1"/>
      <c r="R149" s="1"/>
      <c r="S149" s="1"/>
      <c r="T149" s="1"/>
      <c r="U149" s="1"/>
      <c r="V149" s="1"/>
      <c r="W149" s="1"/>
      <c r="X149" s="1"/>
      <c r="Y149" s="1"/>
      <c r="Z149" s="1"/>
    </row>
    <row r="150" spans="1:26" ht="15.75" customHeight="1" x14ac:dyDescent="0.25">
      <c r="A150" s="193" t="s">
        <v>534</v>
      </c>
      <c r="B150" s="173" t="s">
        <v>2094</v>
      </c>
      <c r="C150" s="181">
        <v>44200</v>
      </c>
      <c r="D150" s="175" t="str">
        <f t="shared" ca="1" si="3"/>
        <v>VENCIDO</v>
      </c>
      <c r="E150" s="176" t="s">
        <v>1896</v>
      </c>
      <c r="F150" s="178">
        <v>18900</v>
      </c>
      <c r="G150" s="1" t="s">
        <v>2004</v>
      </c>
      <c r="H150" s="1"/>
      <c r="I150" s="1" t="s">
        <v>1311</v>
      </c>
      <c r="J150" s="1" t="s">
        <v>1897</v>
      </c>
      <c r="K150" s="1"/>
      <c r="L150" s="1"/>
      <c r="M150" s="1"/>
      <c r="N150" s="1"/>
      <c r="O150" s="1"/>
      <c r="P150" s="1"/>
      <c r="Q150" s="1"/>
      <c r="R150" s="1"/>
      <c r="S150" s="1"/>
      <c r="T150" s="1"/>
      <c r="U150" s="1"/>
      <c r="V150" s="1"/>
      <c r="W150" s="1"/>
      <c r="X150" s="1"/>
      <c r="Y150" s="1"/>
      <c r="Z150" s="1"/>
    </row>
    <row r="151" spans="1:26" ht="15.75" customHeight="1" x14ac:dyDescent="0.25">
      <c r="A151" s="183" t="s">
        <v>531</v>
      </c>
      <c r="B151" s="184" t="s">
        <v>2095</v>
      </c>
      <c r="C151" s="190">
        <v>44210</v>
      </c>
      <c r="D151" s="183" t="str">
        <f t="shared" ca="1" si="3"/>
        <v>VENCIDO</v>
      </c>
      <c r="E151" s="186" t="s">
        <v>1896</v>
      </c>
      <c r="F151" s="187">
        <v>4096</v>
      </c>
      <c r="G151" s="188" t="e">
        <f>#N/A</f>
        <v>#N/A</v>
      </c>
      <c r="H151" s="188" t="s">
        <v>1878</v>
      </c>
      <c r="I151" s="188" t="s">
        <v>1311</v>
      </c>
      <c r="J151" s="188" t="s">
        <v>1878</v>
      </c>
      <c r="K151" s="1"/>
      <c r="L151" s="1"/>
      <c r="M151" s="1"/>
      <c r="N151" s="1"/>
      <c r="O151" s="1"/>
      <c r="P151" s="1"/>
      <c r="Q151" s="1"/>
      <c r="R151" s="1"/>
      <c r="S151" s="1"/>
      <c r="T151" s="1"/>
      <c r="U151" s="1"/>
      <c r="V151" s="1"/>
      <c r="W151" s="1"/>
      <c r="X151" s="1"/>
      <c r="Y151" s="1"/>
      <c r="Z151" s="1"/>
    </row>
    <row r="152" spans="1:26" ht="15.75" customHeight="1" x14ac:dyDescent="0.25">
      <c r="A152" s="183" t="s">
        <v>526</v>
      </c>
      <c r="B152" s="184" t="s">
        <v>2096</v>
      </c>
      <c r="C152" s="190">
        <v>44210</v>
      </c>
      <c r="D152" s="183" t="str">
        <f t="shared" ca="1" si="3"/>
        <v>VENCIDO</v>
      </c>
      <c r="E152" s="186" t="s">
        <v>1896</v>
      </c>
      <c r="F152" s="187">
        <v>6720</v>
      </c>
      <c r="G152" s="188" t="e">
        <f>#N/A</f>
        <v>#N/A</v>
      </c>
      <c r="H152" s="188" t="s">
        <v>1878</v>
      </c>
      <c r="I152" s="188" t="s">
        <v>1311</v>
      </c>
      <c r="J152" s="188" t="s">
        <v>1878</v>
      </c>
      <c r="K152" s="1"/>
      <c r="L152" s="1"/>
      <c r="M152" s="1"/>
      <c r="N152" s="1"/>
      <c r="O152" s="1"/>
      <c r="P152" s="1"/>
      <c r="Q152" s="1"/>
      <c r="R152" s="1"/>
      <c r="S152" s="1"/>
      <c r="T152" s="1"/>
      <c r="U152" s="1"/>
      <c r="V152" s="1"/>
      <c r="W152" s="1"/>
      <c r="X152" s="1"/>
      <c r="Y152" s="1"/>
      <c r="Z152" s="1"/>
    </row>
    <row r="153" spans="1:26" ht="15.75" customHeight="1" x14ac:dyDescent="0.25">
      <c r="A153" s="193" t="s">
        <v>420</v>
      </c>
      <c r="B153" s="173" t="s">
        <v>2097</v>
      </c>
      <c r="C153" s="181">
        <v>44211</v>
      </c>
      <c r="D153" s="175" t="str">
        <f t="shared" ca="1" si="3"/>
        <v>VENCIDO</v>
      </c>
      <c r="E153" s="176" t="s">
        <v>1883</v>
      </c>
      <c r="F153" s="178">
        <v>9360</v>
      </c>
      <c r="G153" s="1" t="s">
        <v>2004</v>
      </c>
      <c r="H153" s="1"/>
      <c r="I153" s="1" t="s">
        <v>1311</v>
      </c>
      <c r="J153" s="1" t="s">
        <v>1884</v>
      </c>
      <c r="K153" s="1"/>
      <c r="L153" s="1"/>
      <c r="M153" s="1"/>
      <c r="N153" s="1"/>
      <c r="O153" s="1"/>
      <c r="P153" s="1"/>
      <c r="Q153" s="1"/>
      <c r="R153" s="1"/>
      <c r="S153" s="1"/>
      <c r="T153" s="1"/>
      <c r="U153" s="1"/>
      <c r="V153" s="1"/>
      <c r="W153" s="1"/>
      <c r="X153" s="1"/>
      <c r="Y153" s="1"/>
      <c r="Z153" s="1"/>
    </row>
    <row r="154" spans="1:26" ht="15.75" customHeight="1" x14ac:dyDescent="0.25">
      <c r="A154" s="183" t="s">
        <v>2098</v>
      </c>
      <c r="B154" s="184" t="s">
        <v>2099</v>
      </c>
      <c r="C154" s="190">
        <v>44196</v>
      </c>
      <c r="D154" s="183" t="str">
        <f t="shared" ca="1" si="3"/>
        <v>VENCIDO</v>
      </c>
      <c r="E154" s="186" t="s">
        <v>2100</v>
      </c>
      <c r="F154" s="187">
        <v>48999.199999999997</v>
      </c>
      <c r="G154" s="188" t="s">
        <v>2101</v>
      </c>
      <c r="H154" s="188" t="s">
        <v>2012</v>
      </c>
      <c r="I154" s="188" t="s">
        <v>1311</v>
      </c>
      <c r="J154" s="1" t="s">
        <v>2102</v>
      </c>
      <c r="K154" s="1"/>
      <c r="L154" s="1"/>
      <c r="M154" s="1"/>
      <c r="N154" s="1"/>
      <c r="O154" s="1"/>
      <c r="P154" s="1"/>
      <c r="Q154" s="1"/>
      <c r="R154" s="1"/>
      <c r="S154" s="1"/>
      <c r="T154" s="1"/>
      <c r="U154" s="1"/>
      <c r="V154" s="1"/>
      <c r="W154" s="1"/>
      <c r="X154" s="1"/>
      <c r="Y154" s="1"/>
      <c r="Z154" s="1"/>
    </row>
    <row r="155" spans="1:26" ht="15.75" customHeight="1" x14ac:dyDescent="0.25">
      <c r="A155" s="175" t="s">
        <v>2103</v>
      </c>
      <c r="B155" s="173" t="s">
        <v>353</v>
      </c>
      <c r="C155" s="181">
        <v>44196</v>
      </c>
      <c r="D155" s="175" t="str">
        <f t="shared" ref="D155:D177" ca="1" si="4">IF(C155&lt;TODAY(),"VENCIDO",IF(C155&gt;TODAY(),"VIGENTE"))</f>
        <v>VENCIDO</v>
      </c>
      <c r="E155" s="176" t="s">
        <v>1875</v>
      </c>
      <c r="F155" s="178">
        <v>389784.47</v>
      </c>
      <c r="G155" s="1" t="s">
        <v>2104</v>
      </c>
      <c r="H155" s="1"/>
      <c r="I155" s="1" t="s">
        <v>1311</v>
      </c>
      <c r="J155" s="1" t="s">
        <v>2105</v>
      </c>
      <c r="K155" s="1"/>
      <c r="L155" s="1"/>
      <c r="M155" s="1"/>
      <c r="N155" s="1"/>
      <c r="O155" s="1"/>
      <c r="P155" s="1"/>
      <c r="Q155" s="1"/>
      <c r="R155" s="1"/>
      <c r="S155" s="1"/>
      <c r="T155" s="1"/>
      <c r="U155" s="1"/>
      <c r="V155" s="1"/>
      <c r="W155" s="1"/>
      <c r="X155" s="1"/>
      <c r="Y155" s="1"/>
      <c r="Z155" s="1"/>
    </row>
    <row r="156" spans="1:26" ht="15.75" customHeight="1" x14ac:dyDescent="0.25">
      <c r="A156" s="193" t="s">
        <v>2106</v>
      </c>
      <c r="B156" s="173" t="s">
        <v>353</v>
      </c>
      <c r="C156" s="181">
        <v>44196</v>
      </c>
      <c r="D156" s="175" t="str">
        <f t="shared" ca="1" si="4"/>
        <v>VENCIDO</v>
      </c>
      <c r="E156" s="176" t="s">
        <v>2107</v>
      </c>
      <c r="F156" s="178">
        <v>126966.19</v>
      </c>
      <c r="G156" s="1" t="s">
        <v>2104</v>
      </c>
      <c r="H156" s="1"/>
      <c r="I156" s="1" t="s">
        <v>1311</v>
      </c>
      <c r="J156" s="1" t="s">
        <v>2105</v>
      </c>
      <c r="K156" s="1"/>
      <c r="L156" s="1"/>
      <c r="M156" s="1"/>
      <c r="N156" s="1"/>
      <c r="O156" s="1"/>
      <c r="P156" s="1"/>
      <c r="Q156" s="1"/>
      <c r="R156" s="1"/>
      <c r="S156" s="1"/>
      <c r="T156" s="1"/>
      <c r="U156" s="1"/>
      <c r="V156" s="1"/>
      <c r="W156" s="1"/>
      <c r="X156" s="1"/>
      <c r="Y156" s="1"/>
      <c r="Z156" s="1"/>
    </row>
    <row r="157" spans="1:26" ht="15.75" customHeight="1" x14ac:dyDescent="0.25">
      <c r="A157" s="175" t="s">
        <v>2108</v>
      </c>
      <c r="B157" s="173" t="s">
        <v>353</v>
      </c>
      <c r="C157" s="181">
        <v>44196</v>
      </c>
      <c r="D157" s="175" t="str">
        <f t="shared" ca="1" si="4"/>
        <v>VENCIDO</v>
      </c>
      <c r="E157" s="176" t="s">
        <v>2109</v>
      </c>
      <c r="F157" s="178">
        <v>255278.24</v>
      </c>
      <c r="G157" s="1" t="s">
        <v>2104</v>
      </c>
      <c r="H157" s="1"/>
      <c r="I157" s="1" t="s">
        <v>1311</v>
      </c>
      <c r="J157" s="1" t="s">
        <v>2105</v>
      </c>
      <c r="K157" s="1"/>
      <c r="L157" s="1"/>
      <c r="M157" s="1"/>
      <c r="N157" s="1"/>
      <c r="O157" s="1"/>
      <c r="P157" s="1"/>
      <c r="Q157" s="1"/>
      <c r="R157" s="1"/>
      <c r="S157" s="1"/>
      <c r="T157" s="1"/>
      <c r="U157" s="1"/>
      <c r="V157" s="1"/>
      <c r="W157" s="1"/>
      <c r="X157" s="1"/>
      <c r="Y157" s="1"/>
      <c r="Z157" s="1"/>
    </row>
    <row r="158" spans="1:26" ht="15.75" customHeight="1" x14ac:dyDescent="0.25">
      <c r="A158" s="175" t="s">
        <v>2110</v>
      </c>
      <c r="B158" s="173" t="s">
        <v>2111</v>
      </c>
      <c r="C158" s="181">
        <v>44467</v>
      </c>
      <c r="D158" s="175" t="str">
        <f t="shared" ca="1" si="4"/>
        <v>VENCIDO</v>
      </c>
      <c r="E158" s="176" t="s">
        <v>2112</v>
      </c>
      <c r="F158" s="178">
        <v>22960</v>
      </c>
      <c r="G158" s="1" t="s">
        <v>2113</v>
      </c>
      <c r="H158" s="1"/>
      <c r="I158" s="1" t="s">
        <v>1311</v>
      </c>
      <c r="J158" s="1" t="s">
        <v>2114</v>
      </c>
      <c r="K158" s="1"/>
      <c r="L158" s="1"/>
      <c r="M158" s="1"/>
      <c r="N158" s="1"/>
      <c r="O158" s="1"/>
      <c r="P158" s="1"/>
      <c r="Q158" s="1"/>
      <c r="R158" s="1"/>
      <c r="S158" s="1"/>
      <c r="T158" s="1"/>
      <c r="U158" s="1"/>
      <c r="V158" s="1"/>
      <c r="W158" s="1"/>
      <c r="X158" s="1"/>
      <c r="Y158" s="1"/>
      <c r="Z158" s="1"/>
    </row>
    <row r="159" spans="1:26" ht="15.75" customHeight="1" x14ac:dyDescent="0.25">
      <c r="A159" s="193" t="s">
        <v>2115</v>
      </c>
      <c r="B159" s="173" t="s">
        <v>2116</v>
      </c>
      <c r="C159" s="181">
        <v>44166</v>
      </c>
      <c r="D159" s="175" t="str">
        <f t="shared" ca="1" si="4"/>
        <v>VENCIDO</v>
      </c>
      <c r="E159" s="176" t="s">
        <v>2117</v>
      </c>
      <c r="F159" s="178">
        <v>2274755.91</v>
      </c>
      <c r="G159" s="1" t="s">
        <v>2118</v>
      </c>
      <c r="H159" s="1"/>
      <c r="I159" s="1" t="s">
        <v>1311</v>
      </c>
      <c r="J159" s="1" t="s">
        <v>2119</v>
      </c>
      <c r="K159" s="1"/>
      <c r="L159" s="1"/>
      <c r="M159" s="1"/>
      <c r="N159" s="1"/>
      <c r="O159" s="1"/>
      <c r="P159" s="1"/>
      <c r="Q159" s="1"/>
      <c r="R159" s="1"/>
      <c r="S159" s="1"/>
      <c r="T159" s="1"/>
      <c r="U159" s="1"/>
      <c r="V159" s="1"/>
      <c r="W159" s="1"/>
      <c r="X159" s="1"/>
      <c r="Y159" s="1"/>
      <c r="Z159" s="1"/>
    </row>
    <row r="160" spans="1:26" ht="15.75" customHeight="1" x14ac:dyDescent="0.25">
      <c r="A160" s="183" t="s">
        <v>2120</v>
      </c>
      <c r="B160" s="184" t="s">
        <v>2121</v>
      </c>
      <c r="C160" s="190">
        <v>44470</v>
      </c>
      <c r="D160" s="183" t="str">
        <f t="shared" ca="1" si="4"/>
        <v>VENCIDO</v>
      </c>
      <c r="E160" s="186" t="s">
        <v>2122</v>
      </c>
      <c r="F160" s="187">
        <v>3386.4</v>
      </c>
      <c r="G160" s="188" t="e">
        <f>#N/A</f>
        <v>#N/A</v>
      </c>
      <c r="H160" s="188" t="s">
        <v>1882</v>
      </c>
      <c r="I160" s="188" t="s">
        <v>1311</v>
      </c>
      <c r="J160" s="188" t="s">
        <v>1882</v>
      </c>
      <c r="K160" s="1"/>
      <c r="L160" s="1"/>
      <c r="M160" s="1"/>
      <c r="N160" s="1"/>
      <c r="O160" s="1"/>
      <c r="P160" s="1"/>
      <c r="Q160" s="1"/>
      <c r="R160" s="1"/>
      <c r="S160" s="1"/>
      <c r="T160" s="1"/>
      <c r="U160" s="1"/>
      <c r="V160" s="1"/>
      <c r="W160" s="1"/>
      <c r="X160" s="1"/>
      <c r="Y160" s="1"/>
      <c r="Z160" s="1"/>
    </row>
    <row r="161" spans="1:26" ht="15.75" customHeight="1" x14ac:dyDescent="0.25">
      <c r="A161" s="175" t="s">
        <v>274</v>
      </c>
      <c r="B161" s="173" t="s">
        <v>2123</v>
      </c>
      <c r="C161" s="181">
        <v>45929</v>
      </c>
      <c r="D161" s="175" t="str">
        <f t="shared" ca="1" si="4"/>
        <v>VIGENTE</v>
      </c>
      <c r="E161" s="176" t="s">
        <v>1606</v>
      </c>
      <c r="F161" s="178">
        <v>39600</v>
      </c>
      <c r="G161" s="1" t="s">
        <v>250</v>
      </c>
      <c r="H161" s="1" t="s">
        <v>1597</v>
      </c>
      <c r="I161" s="1" t="s">
        <v>1241</v>
      </c>
      <c r="J161" s="1" t="s">
        <v>276</v>
      </c>
      <c r="K161" s="1"/>
      <c r="L161" s="1"/>
      <c r="M161" s="1"/>
      <c r="N161" s="1"/>
      <c r="O161" s="1"/>
      <c r="P161" s="1"/>
      <c r="Q161" s="1"/>
      <c r="R161" s="1"/>
      <c r="S161" s="1"/>
      <c r="T161" s="1"/>
      <c r="U161" s="1"/>
      <c r="V161" s="1"/>
      <c r="W161" s="1"/>
      <c r="X161" s="1"/>
      <c r="Y161" s="1"/>
      <c r="Z161" s="1"/>
    </row>
    <row r="162" spans="1:26" ht="15.75" customHeight="1" x14ac:dyDescent="0.25">
      <c r="A162" s="191" t="s">
        <v>473</v>
      </c>
      <c r="B162" s="184" t="s">
        <v>2124</v>
      </c>
      <c r="C162" s="190">
        <v>44477</v>
      </c>
      <c r="D162" s="183" t="str">
        <f t="shared" ca="1" si="4"/>
        <v>VENCIDO</v>
      </c>
      <c r="E162" s="186" t="s">
        <v>1889</v>
      </c>
      <c r="F162" s="187">
        <v>10350</v>
      </c>
      <c r="G162" s="188" t="s">
        <v>2034</v>
      </c>
      <c r="H162" s="188" t="s">
        <v>2012</v>
      </c>
      <c r="I162" s="188" t="s">
        <v>1311</v>
      </c>
      <c r="J162" s="1" t="s">
        <v>1890</v>
      </c>
      <c r="K162" s="1"/>
      <c r="L162" s="1"/>
      <c r="M162" s="1"/>
      <c r="N162" s="1"/>
      <c r="O162" s="1"/>
      <c r="P162" s="1"/>
      <c r="Q162" s="1"/>
      <c r="R162" s="1"/>
      <c r="S162" s="1"/>
      <c r="T162" s="1"/>
      <c r="U162" s="1"/>
      <c r="V162" s="1"/>
      <c r="W162" s="1"/>
      <c r="X162" s="1"/>
      <c r="Y162" s="1"/>
      <c r="Z162" s="1"/>
    </row>
    <row r="163" spans="1:26" ht="15.75" customHeight="1" x14ac:dyDescent="0.25">
      <c r="A163" s="183" t="s">
        <v>2125</v>
      </c>
      <c r="B163" s="184" t="s">
        <v>2124</v>
      </c>
      <c r="C163" s="190">
        <v>44477</v>
      </c>
      <c r="D163" s="183" t="str">
        <f t="shared" ca="1" si="4"/>
        <v>VENCIDO</v>
      </c>
      <c r="E163" s="186" t="s">
        <v>2126</v>
      </c>
      <c r="F163" s="187">
        <v>5994</v>
      </c>
      <c r="G163" s="188" t="s">
        <v>2034</v>
      </c>
      <c r="H163" s="188" t="s">
        <v>2012</v>
      </c>
      <c r="I163" s="188" t="s">
        <v>1311</v>
      </c>
      <c r="J163" s="1" t="s">
        <v>2127</v>
      </c>
      <c r="K163" s="1"/>
      <c r="L163" s="1"/>
      <c r="M163" s="1"/>
      <c r="N163" s="1"/>
      <c r="O163" s="1"/>
      <c r="P163" s="1"/>
      <c r="Q163" s="1"/>
      <c r="R163" s="1"/>
      <c r="S163" s="1"/>
      <c r="T163" s="1"/>
      <c r="U163" s="1"/>
      <c r="V163" s="1"/>
      <c r="W163" s="1"/>
      <c r="X163" s="1"/>
      <c r="Y163" s="1"/>
      <c r="Z163" s="1"/>
    </row>
    <row r="164" spans="1:26" ht="15.75" customHeight="1" x14ac:dyDescent="0.25">
      <c r="A164" s="175" t="s">
        <v>277</v>
      </c>
      <c r="B164" s="173" t="s">
        <v>2128</v>
      </c>
      <c r="C164" s="181">
        <v>45944</v>
      </c>
      <c r="D164" s="175" t="str">
        <f t="shared" ca="1" si="4"/>
        <v>VIGENTE</v>
      </c>
      <c r="E164" s="176" t="s">
        <v>1604</v>
      </c>
      <c r="F164" s="178">
        <v>25080</v>
      </c>
      <c r="G164" s="1" t="s">
        <v>250</v>
      </c>
      <c r="H164" s="1" t="s">
        <v>1597</v>
      </c>
      <c r="I164" s="1" t="s">
        <v>1241</v>
      </c>
      <c r="J164" s="1" t="s">
        <v>279</v>
      </c>
      <c r="K164" s="1"/>
      <c r="L164" s="1"/>
      <c r="M164" s="1"/>
      <c r="N164" s="1"/>
      <c r="O164" s="1"/>
      <c r="P164" s="1"/>
      <c r="Q164" s="1"/>
      <c r="R164" s="1"/>
      <c r="S164" s="1"/>
      <c r="T164" s="1"/>
      <c r="U164" s="1"/>
      <c r="V164" s="1"/>
      <c r="W164" s="1"/>
      <c r="X164" s="1"/>
      <c r="Y164" s="1"/>
      <c r="Z164" s="1"/>
    </row>
    <row r="165" spans="1:26" ht="15.75" customHeight="1" x14ac:dyDescent="0.25">
      <c r="A165" s="193" t="s">
        <v>2129</v>
      </c>
      <c r="B165" s="173" t="s">
        <v>2130</v>
      </c>
      <c r="C165" s="181">
        <v>44196</v>
      </c>
      <c r="D165" s="175" t="str">
        <f t="shared" ca="1" si="4"/>
        <v>VENCIDO</v>
      </c>
      <c r="E165" s="176" t="s">
        <v>2131</v>
      </c>
      <c r="F165" s="178">
        <v>125966.7</v>
      </c>
      <c r="G165" s="1" t="s">
        <v>2132</v>
      </c>
      <c r="H165" s="1"/>
      <c r="I165" s="1" t="s">
        <v>1311</v>
      </c>
      <c r="J165" s="1" t="s">
        <v>2133</v>
      </c>
      <c r="K165" s="1"/>
      <c r="L165" s="1"/>
      <c r="M165" s="1"/>
      <c r="N165" s="1"/>
      <c r="O165" s="1"/>
      <c r="P165" s="1"/>
      <c r="Q165" s="1"/>
      <c r="R165" s="1"/>
      <c r="S165" s="1"/>
      <c r="T165" s="1"/>
      <c r="U165" s="1"/>
      <c r="V165" s="1"/>
      <c r="W165" s="1"/>
      <c r="X165" s="1"/>
      <c r="Y165" s="1"/>
      <c r="Z165" s="1"/>
    </row>
    <row r="166" spans="1:26" ht="15.75" customHeight="1" x14ac:dyDescent="0.25">
      <c r="A166" s="175" t="s">
        <v>2134</v>
      </c>
      <c r="B166" s="173" t="s">
        <v>2130</v>
      </c>
      <c r="C166" s="181">
        <v>44196</v>
      </c>
      <c r="D166" s="175" t="str">
        <f t="shared" ca="1" si="4"/>
        <v>VENCIDO</v>
      </c>
      <c r="E166" s="176" t="s">
        <v>2135</v>
      </c>
      <c r="F166" s="178">
        <v>265753.62</v>
      </c>
      <c r="G166" s="1" t="s">
        <v>2132</v>
      </c>
      <c r="H166" s="1"/>
      <c r="I166" s="1" t="s">
        <v>1311</v>
      </c>
      <c r="J166" s="1" t="s">
        <v>2133</v>
      </c>
      <c r="K166" s="1"/>
      <c r="L166" s="1"/>
      <c r="M166" s="1"/>
      <c r="N166" s="1"/>
      <c r="O166" s="1"/>
      <c r="P166" s="1"/>
      <c r="Q166" s="1"/>
      <c r="R166" s="1"/>
      <c r="S166" s="1"/>
      <c r="T166" s="1"/>
      <c r="U166" s="1"/>
      <c r="V166" s="1"/>
      <c r="W166" s="1"/>
      <c r="X166" s="1"/>
      <c r="Y166" s="1"/>
      <c r="Z166" s="1"/>
    </row>
    <row r="167" spans="1:26" ht="15.75" customHeight="1" x14ac:dyDescent="0.25">
      <c r="A167" s="175" t="s">
        <v>280</v>
      </c>
      <c r="B167" s="173" t="s">
        <v>2136</v>
      </c>
      <c r="C167" s="181">
        <v>45945</v>
      </c>
      <c r="D167" s="175" t="str">
        <f t="shared" ca="1" si="4"/>
        <v>VIGENTE</v>
      </c>
      <c r="E167" s="176" t="s">
        <v>1661</v>
      </c>
      <c r="F167" s="178">
        <v>93645.6</v>
      </c>
      <c r="G167" s="1" t="s">
        <v>250</v>
      </c>
      <c r="H167" s="1" t="s">
        <v>1597</v>
      </c>
      <c r="I167" s="1" t="s">
        <v>1241</v>
      </c>
      <c r="J167" s="1" t="s">
        <v>282</v>
      </c>
      <c r="K167" s="1"/>
      <c r="L167" s="1"/>
      <c r="M167" s="1"/>
      <c r="N167" s="1"/>
      <c r="O167" s="1"/>
      <c r="P167" s="1"/>
      <c r="Q167" s="1"/>
      <c r="R167" s="1"/>
      <c r="S167" s="1"/>
      <c r="T167" s="1"/>
      <c r="U167" s="1"/>
      <c r="V167" s="1"/>
      <c r="W167" s="1"/>
      <c r="X167" s="1"/>
      <c r="Y167" s="1"/>
      <c r="Z167" s="1"/>
    </row>
    <row r="168" spans="1:26" ht="15.75" customHeight="1" x14ac:dyDescent="0.25">
      <c r="A168" s="183" t="s">
        <v>2137</v>
      </c>
      <c r="B168" s="184" t="s">
        <v>2138</v>
      </c>
      <c r="C168" s="190">
        <v>44249</v>
      </c>
      <c r="D168" s="183" t="str">
        <f t="shared" ca="1" si="4"/>
        <v>VENCIDO</v>
      </c>
      <c r="E168" s="186" t="s">
        <v>2139</v>
      </c>
      <c r="F168" s="187">
        <v>389031.7</v>
      </c>
      <c r="G168" s="188" t="s">
        <v>2140</v>
      </c>
      <c r="H168" s="188" t="s">
        <v>2012</v>
      </c>
      <c r="I168" s="188" t="s">
        <v>1311</v>
      </c>
      <c r="J168" s="1" t="s">
        <v>2141</v>
      </c>
      <c r="K168" s="1"/>
      <c r="L168" s="1"/>
      <c r="M168" s="1"/>
      <c r="N168" s="1"/>
      <c r="O168" s="1"/>
      <c r="P168" s="1"/>
      <c r="Q168" s="1"/>
      <c r="R168" s="1"/>
      <c r="S168" s="1"/>
      <c r="T168" s="1"/>
      <c r="U168" s="1"/>
      <c r="V168" s="1"/>
      <c r="W168" s="1"/>
      <c r="X168" s="1"/>
      <c r="Y168" s="1"/>
      <c r="Z168" s="1"/>
    </row>
    <row r="169" spans="1:26" ht="15.75" customHeight="1" x14ac:dyDescent="0.25">
      <c r="A169" s="183" t="s">
        <v>861</v>
      </c>
      <c r="B169" s="184" t="s">
        <v>2142</v>
      </c>
      <c r="C169" s="190" t="s">
        <v>2143</v>
      </c>
      <c r="D169" s="183" t="str">
        <f t="shared" ca="1" si="4"/>
        <v>VIGENTE</v>
      </c>
      <c r="E169" s="186" t="s">
        <v>1926</v>
      </c>
      <c r="F169" s="187">
        <v>8844.5</v>
      </c>
      <c r="G169" s="188" t="e">
        <f>#N/A</f>
        <v>#N/A</v>
      </c>
      <c r="H169" s="188" t="s">
        <v>1882</v>
      </c>
      <c r="I169" s="188" t="s">
        <v>1311</v>
      </c>
      <c r="J169" s="188" t="s">
        <v>1882</v>
      </c>
      <c r="K169" s="1"/>
      <c r="L169" s="1"/>
      <c r="M169" s="1"/>
      <c r="N169" s="1"/>
      <c r="O169" s="1"/>
      <c r="P169" s="1"/>
      <c r="Q169" s="1"/>
      <c r="R169" s="1"/>
      <c r="S169" s="1"/>
      <c r="T169" s="1"/>
      <c r="U169" s="1"/>
      <c r="V169" s="1"/>
      <c r="W169" s="1"/>
      <c r="X169" s="1"/>
      <c r="Y169" s="1"/>
      <c r="Z169" s="1"/>
    </row>
    <row r="170" spans="1:26" ht="15.75" customHeight="1" x14ac:dyDescent="0.25">
      <c r="A170" s="193" t="s">
        <v>707</v>
      </c>
      <c r="B170" s="173" t="s">
        <v>2144</v>
      </c>
      <c r="C170" s="181" t="s">
        <v>2145</v>
      </c>
      <c r="D170" s="175" t="str">
        <f t="shared" ca="1" si="4"/>
        <v>VIGENTE</v>
      </c>
      <c r="E170" s="176" t="s">
        <v>1908</v>
      </c>
      <c r="F170" s="178">
        <v>249100</v>
      </c>
      <c r="G170" s="1" t="s">
        <v>2113</v>
      </c>
      <c r="H170" s="1"/>
      <c r="I170" s="1" t="s">
        <v>1311</v>
      </c>
      <c r="J170" s="1" t="s">
        <v>1909</v>
      </c>
      <c r="K170" s="1"/>
      <c r="L170" s="1"/>
      <c r="M170" s="1"/>
      <c r="N170" s="1"/>
      <c r="O170" s="1"/>
      <c r="P170" s="1"/>
      <c r="Q170" s="1"/>
      <c r="R170" s="1"/>
      <c r="S170" s="1"/>
      <c r="T170" s="1"/>
      <c r="U170" s="1"/>
      <c r="V170" s="1"/>
      <c r="W170" s="1"/>
      <c r="X170" s="1"/>
      <c r="Y170" s="1"/>
      <c r="Z170" s="1"/>
    </row>
    <row r="171" spans="1:26" ht="15.75" customHeight="1" x14ac:dyDescent="0.25">
      <c r="A171" s="183" t="s">
        <v>2146</v>
      </c>
      <c r="B171" s="184" t="s">
        <v>2147</v>
      </c>
      <c r="C171" s="190" t="s">
        <v>2148</v>
      </c>
      <c r="D171" s="183" t="str">
        <f t="shared" ca="1" si="4"/>
        <v>VIGENTE</v>
      </c>
      <c r="E171" s="186" t="s">
        <v>2149</v>
      </c>
      <c r="F171" s="187">
        <v>19934.8</v>
      </c>
      <c r="G171" s="188" t="e">
        <f>#N/A</f>
        <v>#N/A</v>
      </c>
      <c r="H171" s="188" t="s">
        <v>1882</v>
      </c>
      <c r="I171" s="188" t="s">
        <v>1311</v>
      </c>
      <c r="J171" s="188" t="s">
        <v>1882</v>
      </c>
      <c r="K171" s="1"/>
      <c r="L171" s="1"/>
      <c r="M171" s="1"/>
      <c r="N171" s="1"/>
      <c r="O171" s="1"/>
      <c r="P171" s="1"/>
      <c r="Q171" s="1"/>
      <c r="R171" s="1"/>
      <c r="S171" s="1"/>
      <c r="T171" s="1"/>
      <c r="U171" s="1"/>
      <c r="V171" s="1"/>
      <c r="W171" s="1"/>
      <c r="X171" s="1"/>
      <c r="Y171" s="1"/>
      <c r="Z171" s="1"/>
    </row>
    <row r="172" spans="1:26" ht="15.75" customHeight="1" x14ac:dyDescent="0.25">
      <c r="A172" s="183" t="s">
        <v>2150</v>
      </c>
      <c r="B172" s="184" t="s">
        <v>2151</v>
      </c>
      <c r="C172" s="190" t="s">
        <v>2152</v>
      </c>
      <c r="D172" s="183" t="str">
        <f t="shared" ca="1" si="4"/>
        <v>VIGENTE</v>
      </c>
      <c r="E172" s="186" t="s">
        <v>2153</v>
      </c>
      <c r="F172" s="187">
        <v>7030.3</v>
      </c>
      <c r="G172" s="188" t="e">
        <f>#N/A</f>
        <v>#N/A</v>
      </c>
      <c r="H172" s="188" t="s">
        <v>1882</v>
      </c>
      <c r="I172" s="188" t="s">
        <v>1311</v>
      </c>
      <c r="J172" s="188" t="s">
        <v>1882</v>
      </c>
      <c r="K172" s="1"/>
      <c r="L172" s="1"/>
      <c r="M172" s="1"/>
      <c r="N172" s="1"/>
      <c r="O172" s="1"/>
      <c r="P172" s="1"/>
      <c r="Q172" s="1"/>
      <c r="R172" s="1"/>
      <c r="S172" s="1"/>
      <c r="T172" s="1"/>
      <c r="U172" s="1"/>
      <c r="V172" s="1"/>
      <c r="W172" s="1"/>
      <c r="X172" s="1"/>
      <c r="Y172" s="1"/>
      <c r="Z172" s="1"/>
    </row>
    <row r="173" spans="1:26" ht="15.75" customHeight="1" x14ac:dyDescent="0.25">
      <c r="A173" s="183" t="s">
        <v>2154</v>
      </c>
      <c r="B173" s="184" t="s">
        <v>2155</v>
      </c>
      <c r="C173" s="190" t="s">
        <v>2152</v>
      </c>
      <c r="D173" s="183" t="str">
        <f t="shared" ca="1" si="4"/>
        <v>VIGENTE</v>
      </c>
      <c r="E173" s="186" t="s">
        <v>2156</v>
      </c>
      <c r="F173" s="187">
        <v>4120</v>
      </c>
      <c r="G173" s="188" t="e">
        <f>#N/A</f>
        <v>#N/A</v>
      </c>
      <c r="H173" s="188" t="s">
        <v>1882</v>
      </c>
      <c r="I173" s="188" t="s">
        <v>1311</v>
      </c>
      <c r="J173" s="188" t="s">
        <v>1882</v>
      </c>
      <c r="K173" s="1"/>
      <c r="L173" s="1"/>
      <c r="M173" s="1"/>
      <c r="N173" s="1"/>
      <c r="O173" s="1"/>
      <c r="P173" s="1"/>
      <c r="Q173" s="1"/>
      <c r="R173" s="1"/>
      <c r="S173" s="1"/>
      <c r="T173" s="1"/>
      <c r="U173" s="1"/>
      <c r="V173" s="1"/>
      <c r="W173" s="1"/>
      <c r="X173" s="1"/>
      <c r="Y173" s="1"/>
      <c r="Z173" s="1"/>
    </row>
    <row r="174" spans="1:26" ht="15.75" customHeight="1" x14ac:dyDescent="0.25">
      <c r="A174" s="175" t="s">
        <v>2157</v>
      </c>
      <c r="B174" s="173" t="s">
        <v>2158</v>
      </c>
      <c r="C174" s="181" t="s">
        <v>2145</v>
      </c>
      <c r="D174" s="175" t="str">
        <f t="shared" ca="1" si="4"/>
        <v>VIGENTE</v>
      </c>
      <c r="E174" s="176" t="s">
        <v>2159</v>
      </c>
      <c r="F174" s="178">
        <v>23265</v>
      </c>
      <c r="G174" s="1" t="s">
        <v>2113</v>
      </c>
      <c r="H174" s="1"/>
      <c r="I174" s="1" t="s">
        <v>1311</v>
      </c>
      <c r="J174" s="1" t="s">
        <v>2160</v>
      </c>
      <c r="K174" s="1"/>
      <c r="L174" s="1"/>
      <c r="M174" s="1"/>
      <c r="N174" s="1"/>
      <c r="O174" s="1"/>
      <c r="P174" s="1"/>
      <c r="Q174" s="1"/>
      <c r="R174" s="1"/>
      <c r="S174" s="1"/>
      <c r="T174" s="1"/>
      <c r="U174" s="1"/>
      <c r="V174" s="1"/>
      <c r="W174" s="1"/>
      <c r="X174" s="1"/>
      <c r="Y174" s="1"/>
      <c r="Z174" s="1"/>
    </row>
    <row r="175" spans="1:26" ht="15.75" customHeight="1" x14ac:dyDescent="0.25">
      <c r="A175" s="193" t="s">
        <v>283</v>
      </c>
      <c r="B175" s="173" t="s">
        <v>2161</v>
      </c>
      <c r="C175" s="181">
        <v>44529</v>
      </c>
      <c r="D175" s="175" t="str">
        <f t="shared" ca="1" si="4"/>
        <v>VENCIDO</v>
      </c>
      <c r="E175" s="176" t="s">
        <v>1014</v>
      </c>
      <c r="F175" s="178">
        <v>33150</v>
      </c>
      <c r="G175" s="1" t="s">
        <v>1944</v>
      </c>
      <c r="H175" s="1" t="s">
        <v>1012</v>
      </c>
      <c r="I175" s="1" t="s">
        <v>1241</v>
      </c>
      <c r="J175" s="1" t="s">
        <v>284</v>
      </c>
      <c r="K175" s="1"/>
      <c r="L175" s="1"/>
      <c r="M175" s="1"/>
      <c r="N175" s="1"/>
      <c r="O175" s="1"/>
      <c r="P175" s="1"/>
      <c r="Q175" s="1"/>
      <c r="R175" s="1"/>
      <c r="S175" s="1"/>
      <c r="T175" s="1"/>
      <c r="U175" s="1"/>
      <c r="V175" s="1"/>
      <c r="W175" s="1"/>
      <c r="X175" s="1"/>
      <c r="Y175" s="1"/>
      <c r="Z175" s="1"/>
    </row>
    <row r="176" spans="1:26" ht="15.75" customHeight="1" x14ac:dyDescent="0.25">
      <c r="A176" s="175" t="s">
        <v>350</v>
      </c>
      <c r="B176" s="173" t="s">
        <v>2162</v>
      </c>
      <c r="C176" s="181">
        <v>44196</v>
      </c>
      <c r="D176" s="175" t="str">
        <f t="shared" ca="1" si="4"/>
        <v>VENCIDO</v>
      </c>
      <c r="E176" s="176" t="s">
        <v>1875</v>
      </c>
      <c r="F176" s="178">
        <v>47363.6</v>
      </c>
      <c r="G176" s="1" t="s">
        <v>2104</v>
      </c>
      <c r="H176" s="1"/>
      <c r="I176" s="1" t="s">
        <v>1311</v>
      </c>
      <c r="J176" s="1" t="s">
        <v>1876</v>
      </c>
      <c r="K176" s="1"/>
      <c r="L176" s="1"/>
      <c r="M176" s="1"/>
      <c r="N176" s="1"/>
      <c r="O176" s="1"/>
      <c r="P176" s="1"/>
      <c r="Q176" s="1"/>
      <c r="R176" s="1"/>
      <c r="S176" s="1"/>
      <c r="T176" s="1"/>
      <c r="U176" s="1"/>
      <c r="V176" s="1"/>
      <c r="W176" s="1"/>
      <c r="X176" s="1"/>
      <c r="Y176" s="1"/>
      <c r="Z176" s="1"/>
    </row>
    <row r="177" spans="1:26" ht="15.75" customHeight="1" x14ac:dyDescent="0.25">
      <c r="A177" s="175" t="s">
        <v>285</v>
      </c>
      <c r="B177" s="173" t="s">
        <v>2163</v>
      </c>
      <c r="C177" s="181" t="s">
        <v>287</v>
      </c>
      <c r="D177" s="175" t="str">
        <f t="shared" ca="1" si="4"/>
        <v>VIGENTE</v>
      </c>
      <c r="E177" s="176" t="s">
        <v>1868</v>
      </c>
      <c r="F177" s="178">
        <v>61526.2</v>
      </c>
      <c r="G177" s="1" t="s">
        <v>1978</v>
      </c>
      <c r="H177" s="1" t="s">
        <v>1953</v>
      </c>
      <c r="I177" s="1" t="s">
        <v>1241</v>
      </c>
      <c r="J177" s="1" t="s">
        <v>286</v>
      </c>
      <c r="K177" s="1"/>
      <c r="L177" s="1"/>
      <c r="M177" s="1"/>
      <c r="N177" s="1"/>
      <c r="O177" s="1"/>
      <c r="P177" s="1"/>
      <c r="Q177" s="1"/>
      <c r="R177" s="1"/>
      <c r="S177" s="1"/>
      <c r="T177" s="1"/>
      <c r="U177" s="1"/>
      <c r="V177" s="1"/>
      <c r="W177" s="1"/>
      <c r="X177" s="1"/>
      <c r="Y177" s="1"/>
      <c r="Z177" s="1"/>
    </row>
    <row r="178" spans="1:26" ht="15.75" customHeight="1" x14ac:dyDescent="0.25">
      <c r="A178" s="195" t="s">
        <v>2164</v>
      </c>
      <c r="B178" s="1"/>
      <c r="C178" s="1"/>
      <c r="D178" s="1"/>
      <c r="E178" s="195" t="s">
        <v>1197</v>
      </c>
      <c r="F178" s="1"/>
      <c r="G178" s="1"/>
      <c r="H178" s="1" t="s">
        <v>1149</v>
      </c>
      <c r="I178" s="1"/>
      <c r="J178" s="1"/>
      <c r="K178" s="1"/>
      <c r="L178" s="1"/>
      <c r="M178" s="1"/>
      <c r="N178" s="1"/>
      <c r="O178" s="1"/>
      <c r="P178" s="1"/>
      <c r="Q178" s="1"/>
      <c r="R178" s="1"/>
      <c r="S178" s="1"/>
      <c r="T178" s="1"/>
      <c r="U178" s="1"/>
      <c r="V178" s="1"/>
      <c r="W178" s="1"/>
      <c r="X178" s="1"/>
      <c r="Y178" s="1"/>
      <c r="Z178" s="1"/>
    </row>
    <row r="179" spans="1:26" ht="15.75" customHeight="1" x14ac:dyDescent="0.25">
      <c r="A179" s="195" t="s">
        <v>2165</v>
      </c>
      <c r="B179" s="1"/>
      <c r="C179" s="1"/>
      <c r="D179" s="1"/>
      <c r="E179" s="195" t="s">
        <v>2166</v>
      </c>
      <c r="F179" s="1"/>
      <c r="G179" s="1"/>
      <c r="H179" s="1" t="s">
        <v>1029</v>
      </c>
      <c r="I179" s="1"/>
      <c r="J179" s="1"/>
      <c r="K179" s="1"/>
      <c r="L179" s="1"/>
      <c r="M179" s="1"/>
      <c r="N179" s="1"/>
      <c r="O179" s="1"/>
      <c r="P179" s="1"/>
      <c r="Q179" s="1"/>
      <c r="R179" s="1"/>
      <c r="S179" s="1"/>
      <c r="T179" s="1"/>
      <c r="U179" s="1"/>
      <c r="V179" s="1"/>
      <c r="W179" s="1"/>
      <c r="X179" s="1"/>
      <c r="Y179" s="1"/>
      <c r="Z179" s="1"/>
    </row>
    <row r="180" spans="1:26" ht="15.75" customHeight="1" x14ac:dyDescent="0.25">
      <c r="A180" s="195" t="s">
        <v>2167</v>
      </c>
      <c r="B180" s="1"/>
      <c r="C180" s="1"/>
      <c r="D180" s="1"/>
      <c r="E180" s="195" t="s">
        <v>2168</v>
      </c>
      <c r="F180" s="1"/>
      <c r="G180" s="1"/>
      <c r="H180" s="1" t="s">
        <v>1029</v>
      </c>
      <c r="I180" s="1"/>
      <c r="J180" s="1"/>
      <c r="K180" s="1"/>
      <c r="L180" s="1"/>
      <c r="M180" s="1"/>
      <c r="N180" s="1"/>
      <c r="O180" s="1"/>
      <c r="P180" s="1"/>
      <c r="Q180" s="1"/>
      <c r="R180" s="1"/>
      <c r="S180" s="1"/>
      <c r="T180" s="1"/>
      <c r="U180" s="1"/>
      <c r="V180" s="1"/>
      <c r="W180" s="1"/>
      <c r="X180" s="1"/>
      <c r="Y180" s="1"/>
      <c r="Z180" s="1"/>
    </row>
    <row r="181" spans="1:26" ht="15.75" customHeight="1" x14ac:dyDescent="0.25">
      <c r="A181" s="195" t="s">
        <v>2169</v>
      </c>
      <c r="B181" s="1"/>
      <c r="C181" s="1"/>
      <c r="D181" s="1"/>
      <c r="E181" s="195" t="s">
        <v>1194</v>
      </c>
      <c r="F181" s="1"/>
      <c r="G181" s="1"/>
      <c r="H181" s="1" t="s">
        <v>1149</v>
      </c>
      <c r="I181" s="1"/>
      <c r="J181" s="1"/>
      <c r="K181" s="1"/>
      <c r="L181" s="1"/>
      <c r="M181" s="1"/>
      <c r="N181" s="1"/>
      <c r="O181" s="1"/>
      <c r="P181" s="1"/>
      <c r="Q181" s="1"/>
      <c r="R181" s="1"/>
      <c r="S181" s="1"/>
      <c r="T181" s="1"/>
      <c r="U181" s="1"/>
      <c r="V181" s="1"/>
      <c r="W181" s="1"/>
      <c r="X181" s="1"/>
      <c r="Y181" s="1"/>
      <c r="Z181" s="1"/>
    </row>
    <row r="182" spans="1:26" ht="15.75" customHeight="1" x14ac:dyDescent="0.25">
      <c r="A182" s="195" t="s">
        <v>2170</v>
      </c>
      <c r="B182" s="1"/>
      <c r="C182" s="1"/>
      <c r="D182" s="1"/>
      <c r="E182" s="195" t="s">
        <v>1191</v>
      </c>
      <c r="F182" s="1"/>
      <c r="G182" s="1"/>
      <c r="H182" s="1" t="s">
        <v>1149</v>
      </c>
      <c r="I182" s="1"/>
      <c r="J182" s="1"/>
      <c r="K182" s="1"/>
      <c r="L182" s="1"/>
      <c r="M182" s="1"/>
      <c r="N182" s="1"/>
      <c r="O182" s="1"/>
      <c r="P182" s="1"/>
      <c r="Q182" s="1"/>
      <c r="R182" s="1"/>
      <c r="S182" s="1"/>
      <c r="T182" s="1"/>
      <c r="U182" s="1"/>
      <c r="V182" s="1"/>
      <c r="W182" s="1"/>
      <c r="X182" s="1"/>
      <c r="Y182" s="1"/>
      <c r="Z182" s="1"/>
    </row>
    <row r="183" spans="1:26" ht="15.75" customHeight="1" x14ac:dyDescent="0.25">
      <c r="A183" s="195" t="s">
        <v>2171</v>
      </c>
      <c r="B183" s="1"/>
      <c r="C183" s="1"/>
      <c r="D183" s="1"/>
      <c r="E183" s="195" t="s">
        <v>1181</v>
      </c>
      <c r="F183" s="1"/>
      <c r="G183" s="1"/>
      <c r="H183" s="1" t="s">
        <v>1149</v>
      </c>
      <c r="I183" s="1"/>
      <c r="J183" s="1"/>
      <c r="K183" s="1"/>
      <c r="L183" s="1"/>
      <c r="M183" s="1"/>
      <c r="N183" s="1"/>
      <c r="O183" s="1"/>
      <c r="P183" s="1"/>
      <c r="Q183" s="1"/>
      <c r="R183" s="1"/>
      <c r="S183" s="1"/>
      <c r="T183" s="1"/>
      <c r="U183" s="1"/>
      <c r="V183" s="1"/>
      <c r="W183" s="1"/>
      <c r="X183" s="1"/>
      <c r="Y183" s="1"/>
      <c r="Z183" s="1"/>
    </row>
    <row r="184" spans="1:26" ht="15.75" customHeight="1" x14ac:dyDescent="0.25">
      <c r="A184" s="195" t="s">
        <v>2172</v>
      </c>
      <c r="B184" s="1"/>
      <c r="C184" s="1"/>
      <c r="D184" s="1"/>
      <c r="E184" s="195" t="s">
        <v>1188</v>
      </c>
      <c r="F184" s="1"/>
      <c r="G184" s="1"/>
      <c r="H184" s="1" t="s">
        <v>1149</v>
      </c>
      <c r="I184" s="1"/>
      <c r="J184" s="1"/>
      <c r="K184" s="1"/>
      <c r="L184" s="1"/>
      <c r="M184" s="1"/>
      <c r="N184" s="1"/>
      <c r="O184" s="1"/>
      <c r="P184" s="1"/>
      <c r="Q184" s="1"/>
      <c r="R184" s="1"/>
      <c r="S184" s="1"/>
      <c r="T184" s="1"/>
      <c r="U184" s="1"/>
      <c r="V184" s="1"/>
      <c r="W184" s="1"/>
      <c r="X184" s="1"/>
      <c r="Y184" s="1"/>
      <c r="Z184" s="1"/>
    </row>
    <row r="185" spans="1:26" ht="15.75" customHeight="1" x14ac:dyDescent="0.25">
      <c r="A185" s="195" t="s">
        <v>2173</v>
      </c>
      <c r="B185" s="1"/>
      <c r="C185" s="1"/>
      <c r="D185" s="1"/>
      <c r="E185" s="195" t="s">
        <v>2174</v>
      </c>
      <c r="F185" s="1"/>
      <c r="G185" s="1"/>
      <c r="H185" s="1" t="s">
        <v>1149</v>
      </c>
      <c r="I185" s="1"/>
      <c r="J185" s="1"/>
      <c r="K185" s="1"/>
      <c r="L185" s="1"/>
      <c r="M185" s="1"/>
      <c r="N185" s="1"/>
      <c r="O185" s="1"/>
      <c r="P185" s="1"/>
      <c r="Q185" s="1"/>
      <c r="R185" s="1"/>
      <c r="S185" s="1"/>
      <c r="T185" s="1"/>
      <c r="U185" s="1"/>
      <c r="V185" s="1"/>
      <c r="W185" s="1"/>
      <c r="X185" s="1"/>
      <c r="Y185" s="1"/>
      <c r="Z185" s="1"/>
    </row>
    <row r="186" spans="1:26" ht="15.75" customHeight="1" x14ac:dyDescent="0.25"/>
    <row r="187" spans="1:26" ht="15.75" customHeight="1" x14ac:dyDescent="0.25"/>
    <row r="188" spans="1:26" ht="15.75" customHeight="1" x14ac:dyDescent="0.25"/>
    <row r="189" spans="1:26" ht="15.75" customHeight="1" x14ac:dyDescent="0.25"/>
    <row r="190" spans="1:26" ht="15.75" customHeight="1" x14ac:dyDescent="0.25"/>
    <row r="191" spans="1:26" ht="15.75" customHeight="1" x14ac:dyDescent="0.25"/>
    <row r="192" spans="1:26"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autoFilter ref="A1:K177"/>
  <pageMargins left="0.25" right="0.25" top="0.75" bottom="0.75" header="0.51180555555555496" footer="0.51180555555555496"/>
  <pageSetup firstPageNumber="0" fitToHeight="0" orientation="landscape"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0"/>
  <sheetViews>
    <sheetView zoomScaleNormal="100" workbookViewId="0">
      <selection sqref="A1:XFD1048576"/>
    </sheetView>
  </sheetViews>
  <sheetFormatPr defaultRowHeight="15" x14ac:dyDescent="0.25"/>
  <cols>
    <col min="1" max="1" width="16" customWidth="1"/>
    <col min="2" max="2" width="19.85546875" customWidth="1"/>
    <col min="3" max="3" width="28.42578125" customWidth="1"/>
    <col min="4" max="4" width="34.140625" customWidth="1"/>
    <col min="5" max="5" width="16.7109375" customWidth="1"/>
    <col min="6" max="6" width="107.28515625" customWidth="1"/>
    <col min="7" max="7" width="38.28515625" customWidth="1"/>
    <col min="8" max="8" width="41.28515625" customWidth="1"/>
    <col min="9" max="11" width="24.140625" customWidth="1"/>
    <col min="12" max="12" width="39.140625" customWidth="1"/>
    <col min="13" max="13" width="10.7109375" customWidth="1"/>
    <col min="14" max="26" width="8.7109375" customWidth="1"/>
    <col min="27" max="1025" width="14.42578125" customWidth="1"/>
  </cols>
  <sheetData>
    <row r="1" spans="1:13" x14ac:dyDescent="0.25">
      <c r="A1" s="1" t="s">
        <v>0</v>
      </c>
      <c r="B1" s="1" t="s">
        <v>1</v>
      </c>
      <c r="C1" s="1" t="s">
        <v>2</v>
      </c>
      <c r="D1" s="1" t="s">
        <v>3</v>
      </c>
      <c r="E1" s="1" t="s">
        <v>4</v>
      </c>
      <c r="F1" s="1" t="s">
        <v>5</v>
      </c>
      <c r="G1" s="1" t="s">
        <v>6</v>
      </c>
      <c r="H1" s="1" t="s">
        <v>7</v>
      </c>
      <c r="I1" s="1" t="s">
        <v>8</v>
      </c>
      <c r="K1" s="2" t="s">
        <v>9</v>
      </c>
      <c r="L1" s="1" t="s">
        <v>10</v>
      </c>
      <c r="M1" s="2">
        <v>44197</v>
      </c>
    </row>
    <row r="2" spans="1:13" x14ac:dyDescent="0.25">
      <c r="A2" s="1" t="s">
        <v>11</v>
      </c>
      <c r="B2" s="1">
        <v>1</v>
      </c>
      <c r="D2" s="1" t="s">
        <v>12</v>
      </c>
      <c r="E2" s="1" t="str">
        <f>VLOOKUP(A2,'CONTRATOS (1)'!$A$2:$G$177,7,0)</f>
        <v>IEF LIMPEZ</v>
      </c>
      <c r="F2" s="1" t="s">
        <v>13</v>
      </c>
      <c r="H2" s="3">
        <v>65799.960000000006</v>
      </c>
      <c r="K2" s="2">
        <v>44505</v>
      </c>
    </row>
    <row r="3" spans="1:13" x14ac:dyDescent="0.25">
      <c r="A3" s="1" t="s">
        <v>14</v>
      </c>
      <c r="B3" s="1">
        <v>2</v>
      </c>
      <c r="D3" s="1" t="s">
        <v>12</v>
      </c>
      <c r="E3" s="1" t="str">
        <f>VLOOKUP(A3,'CONTRATOS (1)'!$A$2:$G$177,7,0)</f>
        <v>ADM LOGIST</v>
      </c>
      <c r="F3" s="1" t="s">
        <v>15</v>
      </c>
      <c r="H3" s="3">
        <v>501875</v>
      </c>
      <c r="K3" s="2">
        <v>44379</v>
      </c>
    </row>
    <row r="4" spans="1:13" x14ac:dyDescent="0.25">
      <c r="A4" s="1" t="s">
        <v>16</v>
      </c>
      <c r="B4" s="1">
        <v>3</v>
      </c>
      <c r="D4" s="1" t="s">
        <v>12</v>
      </c>
      <c r="E4" s="1" t="str">
        <f>VLOOKUP(A4,'CONTRATOS (1)'!$A$2:$G$177,7,0)</f>
        <v>IEF MANPRE</v>
      </c>
      <c r="F4" s="1" t="s">
        <v>17</v>
      </c>
      <c r="H4" s="3">
        <v>18999.599999999999</v>
      </c>
      <c r="K4" s="2">
        <v>44387</v>
      </c>
    </row>
    <row r="5" spans="1:13" x14ac:dyDescent="0.25">
      <c r="A5" s="1" t="s">
        <v>18</v>
      </c>
      <c r="B5" s="1">
        <v>4</v>
      </c>
      <c r="D5" s="1" t="s">
        <v>12</v>
      </c>
      <c r="E5" s="1" t="str">
        <f>VLOOKUP(A5,'CONTRATOS (1)'!$A$2:$G$177,7,0)</f>
        <v>ADM APOIO</v>
      </c>
      <c r="F5" s="1" t="s">
        <v>19</v>
      </c>
      <c r="H5" s="3">
        <v>200737.01</v>
      </c>
      <c r="K5" s="2">
        <v>44389</v>
      </c>
    </row>
    <row r="6" spans="1:13" x14ac:dyDescent="0.25">
      <c r="A6" s="1" t="s">
        <v>20</v>
      </c>
      <c r="B6" s="1">
        <v>5</v>
      </c>
      <c r="D6" s="1" t="s">
        <v>12</v>
      </c>
      <c r="E6" s="1" t="str">
        <f>VLOOKUP(A6,'CONTRATOS (1)'!$A$2:$G$177,7,0)</f>
        <v>IEF LIMPEZ</v>
      </c>
      <c r="F6" s="1" t="s">
        <v>21</v>
      </c>
      <c r="H6" s="3">
        <v>44598.94</v>
      </c>
      <c r="K6" s="2">
        <v>44196</v>
      </c>
    </row>
    <row r="7" spans="1:13" x14ac:dyDescent="0.25">
      <c r="A7" s="1" t="s">
        <v>22</v>
      </c>
      <c r="B7" s="1">
        <v>6</v>
      </c>
      <c r="D7" s="1" t="s">
        <v>12</v>
      </c>
      <c r="E7" s="1" t="str">
        <f>VLOOKUP(A7,'CONTRATOS (1)'!$A$2:$G$177,7,0)</f>
        <v>ADM APOIO</v>
      </c>
      <c r="F7" s="1" t="s">
        <v>23</v>
      </c>
      <c r="H7" s="3">
        <v>76277.7</v>
      </c>
      <c r="K7" s="2">
        <v>44420</v>
      </c>
    </row>
    <row r="8" spans="1:13" x14ac:dyDescent="0.25">
      <c r="A8" s="1" t="s">
        <v>24</v>
      </c>
      <c r="B8" s="1">
        <v>7</v>
      </c>
      <c r="D8" s="1" t="s">
        <v>25</v>
      </c>
      <c r="E8" s="1" t="str">
        <f>VLOOKUP(A8,'CONTRATOS (1)'!$A$2:$G$177,7,0)</f>
        <v>IEF LOCIMO</v>
      </c>
      <c r="F8" s="1" t="s">
        <v>26</v>
      </c>
      <c r="H8" s="3">
        <v>11487.6</v>
      </c>
      <c r="K8" s="2">
        <v>45882</v>
      </c>
    </row>
    <row r="9" spans="1:13" x14ac:dyDescent="0.25">
      <c r="A9" s="1" t="s">
        <v>27</v>
      </c>
      <c r="B9" s="1">
        <v>8</v>
      </c>
      <c r="D9" s="1" t="s">
        <v>28</v>
      </c>
      <c r="E9" s="1" t="str">
        <f>VLOOKUP(A9,'CONTRATOS (1)'!$A$2:$G$177,7,0)</f>
        <v>UEL MANPREV</v>
      </c>
      <c r="F9" s="1" t="s">
        <v>29</v>
      </c>
      <c r="H9" s="3">
        <v>285936.44</v>
      </c>
      <c r="K9" s="2">
        <v>44330</v>
      </c>
    </row>
    <row r="10" spans="1:13" x14ac:dyDescent="0.25">
      <c r="A10" s="1" t="s">
        <v>30</v>
      </c>
      <c r="B10" s="1">
        <v>9</v>
      </c>
      <c r="D10" s="1" t="s">
        <v>31</v>
      </c>
      <c r="E10" s="1" t="str">
        <f>VLOOKUP(A10,'CONTRATOS (1)'!$A$2:$G$177,7,0)</f>
        <v>IEF LOCIMO</v>
      </c>
      <c r="F10" s="1" t="s">
        <v>32</v>
      </c>
      <c r="H10" s="3">
        <v>48000</v>
      </c>
      <c r="K10" s="2">
        <v>45935</v>
      </c>
    </row>
    <row r="11" spans="1:13" x14ac:dyDescent="0.25">
      <c r="A11" s="1" t="s">
        <v>33</v>
      </c>
      <c r="B11" s="1">
        <v>10</v>
      </c>
      <c r="D11" s="1" t="s">
        <v>12</v>
      </c>
      <c r="E11" s="1" t="str">
        <f>VLOOKUP(A11,'CONTRATOS (1)'!$A$2:$G$177,7,0)</f>
        <v>IEF MANPRE</v>
      </c>
      <c r="F11" s="1" t="s">
        <v>34</v>
      </c>
      <c r="H11" s="3">
        <v>189070</v>
      </c>
      <c r="K11" s="2">
        <v>44440</v>
      </c>
    </row>
    <row r="12" spans="1:13" x14ac:dyDescent="0.25">
      <c r="A12" s="1" t="s">
        <v>35</v>
      </c>
      <c r="B12" s="1">
        <v>11</v>
      </c>
      <c r="D12" s="1" t="s">
        <v>12</v>
      </c>
      <c r="E12" s="1" t="str">
        <f>VLOOKUP(A12,'CONTRATOS (1)'!$A$2:$G$177,7,0)</f>
        <v>IEF MANPRE</v>
      </c>
      <c r="F12" s="1" t="s">
        <v>36</v>
      </c>
      <c r="H12" s="3">
        <v>26900</v>
      </c>
      <c r="K12" s="2">
        <v>44440</v>
      </c>
    </row>
    <row r="13" spans="1:13" x14ac:dyDescent="0.25">
      <c r="A13" s="1" t="s">
        <v>37</v>
      </c>
      <c r="B13" s="1">
        <v>12</v>
      </c>
      <c r="D13" s="1" t="s">
        <v>38</v>
      </c>
      <c r="E13" s="1" t="str">
        <f>VLOOKUP(A13,'CONTRATOS (1)'!$A$2:$G$177,7,0)</f>
        <v>IEF LOCIMO</v>
      </c>
      <c r="F13" s="1" t="s">
        <v>39</v>
      </c>
      <c r="H13" s="3">
        <v>11967.24</v>
      </c>
      <c r="K13" s="2">
        <v>45888</v>
      </c>
    </row>
    <row r="14" spans="1:13" x14ac:dyDescent="0.25">
      <c r="A14" s="1" t="s">
        <v>40</v>
      </c>
      <c r="B14" s="1">
        <v>13</v>
      </c>
      <c r="D14" s="1" t="s">
        <v>28</v>
      </c>
      <c r="E14" s="1" t="str">
        <f>VLOOKUP(A14,'CONTRATOS (1)'!$A$2:$G$177,7,0)</f>
        <v>TIC MANHDW</v>
      </c>
      <c r="F14" s="1" t="s">
        <v>41</v>
      </c>
      <c r="H14" s="3">
        <v>75894.28</v>
      </c>
      <c r="K14" s="2">
        <v>44430</v>
      </c>
    </row>
    <row r="15" spans="1:13" x14ac:dyDescent="0.25">
      <c r="A15" s="1" t="s">
        <v>42</v>
      </c>
      <c r="B15" s="1">
        <v>14</v>
      </c>
      <c r="D15" s="1" t="s">
        <v>12</v>
      </c>
      <c r="E15" s="1" t="str">
        <f>VLOOKUP(A15,'CONTRATOS (1)'!$A$2:$G$177,7,0)</f>
        <v>ADM MANMAQ</v>
      </c>
      <c r="F15" s="1" t="s">
        <v>43</v>
      </c>
      <c r="H15" s="3">
        <v>33700</v>
      </c>
      <c r="K15" s="2">
        <v>44437</v>
      </c>
    </row>
    <row r="16" spans="1:13" x14ac:dyDescent="0.25">
      <c r="A16" s="1" t="s">
        <v>44</v>
      </c>
      <c r="B16" s="1">
        <v>15</v>
      </c>
      <c r="D16" s="1" t="s">
        <v>12</v>
      </c>
      <c r="E16" s="1" t="str">
        <f>VLOOKUP(A16,'CONTRATOS (1)'!$A$2:$G$177,7,0)</f>
        <v>ADM APOIO</v>
      </c>
      <c r="F16" s="1" t="s">
        <v>45</v>
      </c>
      <c r="H16" s="3">
        <v>35500</v>
      </c>
      <c r="K16" s="2">
        <v>44443</v>
      </c>
    </row>
    <row r="17" spans="1:11" x14ac:dyDescent="0.25">
      <c r="A17" s="1" t="s">
        <v>46</v>
      </c>
      <c r="B17" s="1">
        <v>16</v>
      </c>
      <c r="D17" s="1" t="s">
        <v>12</v>
      </c>
      <c r="E17" s="1" t="str">
        <f>VLOOKUP(A17,'CONTRATOS (1)'!$A$2:$G$177,7,0)</f>
        <v>ADM APOIO</v>
      </c>
      <c r="F17" s="1" t="s">
        <v>47</v>
      </c>
      <c r="H17" s="3">
        <v>275742.90999999997</v>
      </c>
      <c r="K17" s="2">
        <v>44442</v>
      </c>
    </row>
    <row r="18" spans="1:11" x14ac:dyDescent="0.25">
      <c r="A18" s="1" t="s">
        <v>48</v>
      </c>
      <c r="B18" s="1">
        <v>17</v>
      </c>
      <c r="D18" s="1" t="s">
        <v>12</v>
      </c>
      <c r="E18" s="1" t="str">
        <f>VLOOKUP(A18,'CONTRATOS (1)'!$A$2:$G$177,7,0)</f>
        <v>IEF MANPRE</v>
      </c>
      <c r="F18" s="1" t="s">
        <v>49</v>
      </c>
      <c r="H18" s="3">
        <v>1749997.63</v>
      </c>
      <c r="K18" s="2">
        <v>44442</v>
      </c>
    </row>
    <row r="19" spans="1:11" x14ac:dyDescent="0.25">
      <c r="A19" s="1" t="s">
        <v>50</v>
      </c>
      <c r="B19" s="1">
        <v>18</v>
      </c>
      <c r="D19" s="1" t="s">
        <v>51</v>
      </c>
      <c r="E19" s="1" t="str">
        <f>VLOOKUP(A19,'CONTRATOS (1)'!$A$2:$G$177,7,0)</f>
        <v>ADM PASSAG</v>
      </c>
      <c r="F19" s="1" t="s">
        <v>52</v>
      </c>
      <c r="H19" s="3">
        <v>401000</v>
      </c>
      <c r="K19" s="2">
        <v>44450</v>
      </c>
    </row>
    <row r="20" spans="1:11" x14ac:dyDescent="0.25">
      <c r="A20" s="1" t="s">
        <v>53</v>
      </c>
      <c r="B20" s="1">
        <v>19</v>
      </c>
      <c r="D20" s="1" t="s">
        <v>12</v>
      </c>
      <c r="E20" s="1" t="str">
        <f>VLOOKUP(A20,'CONTRATOS (1)'!$A$2:$G$177,7,0)</f>
        <v>ADM LOCMAQ</v>
      </c>
      <c r="F20" s="1" t="s">
        <v>54</v>
      </c>
      <c r="H20" s="3">
        <v>146396.60999999999</v>
      </c>
      <c r="K20" s="2">
        <v>44451</v>
      </c>
    </row>
    <row r="21" spans="1:11" ht="15.75" customHeight="1" x14ac:dyDescent="0.25">
      <c r="A21" s="1" t="s">
        <v>55</v>
      </c>
      <c r="B21" s="1">
        <v>20</v>
      </c>
      <c r="D21" s="1" t="s">
        <v>12</v>
      </c>
      <c r="E21" s="1" t="str">
        <f>VLOOKUP(A21,'CONTRATOS (1)'!$A$2:$G$177,7,0)</f>
        <v>ADM TELEFO</v>
      </c>
      <c r="F21" s="1" t="s">
        <v>56</v>
      </c>
      <c r="H21" s="3">
        <v>47132.93</v>
      </c>
      <c r="K21" s="2">
        <v>44240</v>
      </c>
    </row>
    <row r="22" spans="1:11" ht="15.75" customHeight="1" x14ac:dyDescent="0.25">
      <c r="A22" s="1" t="s">
        <v>57</v>
      </c>
      <c r="B22" s="1">
        <v>21</v>
      </c>
      <c r="D22" s="1" t="s">
        <v>12</v>
      </c>
      <c r="E22" s="1" t="str">
        <f>VLOOKUP(A22,'CONTRATOS (1)'!$A$2:$G$177,7,0)</f>
        <v>ADM APOIO</v>
      </c>
      <c r="F22" s="1" t="s">
        <v>58</v>
      </c>
      <c r="H22" s="3">
        <v>24000</v>
      </c>
      <c r="K22" s="2">
        <v>44457</v>
      </c>
    </row>
    <row r="23" spans="1:11" ht="15.75" customHeight="1" x14ac:dyDescent="0.25">
      <c r="A23" s="1" t="s">
        <v>59</v>
      </c>
      <c r="B23" s="1">
        <v>22</v>
      </c>
      <c r="D23" s="1" t="s">
        <v>12</v>
      </c>
      <c r="E23" s="1" t="str">
        <f>VLOOKUP(A23,'CONTRATOS (1)'!$A$2:$G$177,7,0)</f>
        <v>ADM APOIO</v>
      </c>
      <c r="F23" s="1" t="s">
        <v>60</v>
      </c>
      <c r="H23" s="3">
        <v>407299.11</v>
      </c>
      <c r="K23" s="2">
        <v>44459</v>
      </c>
    </row>
    <row r="24" spans="1:11" ht="15.75" customHeight="1" x14ac:dyDescent="0.25">
      <c r="A24" s="1" t="s">
        <v>61</v>
      </c>
      <c r="B24" s="1">
        <v>23</v>
      </c>
      <c r="D24" s="1" t="s">
        <v>28</v>
      </c>
      <c r="E24" s="1" t="str">
        <f>VLOOKUP(A24,'CONTRATOS (1)'!$A$2:$G$177,7,0)</f>
        <v>TIC COMRED</v>
      </c>
      <c r="F24" s="1" t="s">
        <v>62</v>
      </c>
      <c r="H24" s="3">
        <v>7179.6</v>
      </c>
      <c r="K24" s="2">
        <v>44459</v>
      </c>
    </row>
    <row r="25" spans="1:11" ht="15.75" customHeight="1" x14ac:dyDescent="0.25">
      <c r="A25" s="1" t="s">
        <v>63</v>
      </c>
      <c r="B25" s="1">
        <v>24</v>
      </c>
      <c r="D25" s="1" t="s">
        <v>51</v>
      </c>
      <c r="E25" s="1" t="str">
        <f>VLOOKUP(A25,'CONTRATOS (1)'!$A$2:$G$177,7,0)</f>
        <v>ADM APOIO</v>
      </c>
      <c r="F25" s="1" t="s">
        <v>64</v>
      </c>
      <c r="H25" s="3">
        <v>4950</v>
      </c>
      <c r="K25" s="2">
        <v>44485</v>
      </c>
    </row>
    <row r="26" spans="1:11" ht="15.75" customHeight="1" x14ac:dyDescent="0.25">
      <c r="A26" s="1" t="s">
        <v>65</v>
      </c>
      <c r="B26" s="1">
        <v>25</v>
      </c>
      <c r="D26" s="1" t="s">
        <v>66</v>
      </c>
      <c r="E26" s="1" t="str">
        <f>VLOOKUP(A26,'CONTRATOS (1)'!$A$2:$G$177,7,0)</f>
        <v>IEF LOCIMO</v>
      </c>
      <c r="F26" s="1" t="s">
        <v>67</v>
      </c>
      <c r="H26" s="3">
        <v>12538.8</v>
      </c>
      <c r="K26" s="2">
        <v>44492</v>
      </c>
    </row>
    <row r="27" spans="1:11" ht="15.75" customHeight="1" x14ac:dyDescent="0.25">
      <c r="A27" s="1" t="s">
        <v>68</v>
      </c>
      <c r="B27" s="1">
        <v>26</v>
      </c>
      <c r="D27" s="1" t="s">
        <v>12</v>
      </c>
      <c r="E27" s="1" t="str">
        <f>VLOOKUP(A27,'CONTRATOS (1)'!$A$2:$G$177,7,0)</f>
        <v>ADM TELEFO</v>
      </c>
      <c r="F27" s="1" t="s">
        <v>69</v>
      </c>
      <c r="H27" s="3">
        <v>26681.34</v>
      </c>
      <c r="K27" s="2">
        <v>44469</v>
      </c>
    </row>
    <row r="28" spans="1:11" ht="15.75" customHeight="1" x14ac:dyDescent="0.25">
      <c r="A28" s="1" t="s">
        <v>70</v>
      </c>
      <c r="B28" s="1">
        <v>27</v>
      </c>
      <c r="D28" s="1" t="s">
        <v>28</v>
      </c>
      <c r="E28" s="1" t="str">
        <f>VLOOKUP(A28,'CONTRATOS (1)'!$A$2:$G$177,7,0)</f>
        <v>TIC LOCSOF</v>
      </c>
      <c r="F28" s="1" t="s">
        <v>71</v>
      </c>
      <c r="H28" s="3">
        <v>52650</v>
      </c>
      <c r="K28" s="2">
        <v>45229</v>
      </c>
    </row>
    <row r="29" spans="1:11" ht="15.75" customHeight="1" x14ac:dyDescent="0.25">
      <c r="A29" s="1" t="s">
        <v>72</v>
      </c>
      <c r="B29" s="1">
        <v>28</v>
      </c>
      <c r="D29" s="1" t="s">
        <v>28</v>
      </c>
      <c r="E29" s="1" t="str">
        <f>VLOOKUP(A29,'CONTRATOS (1)'!$A$2:$G$177,7,0)</f>
        <v>TIC LOCSOF</v>
      </c>
      <c r="F29" s="1" t="s">
        <v>73</v>
      </c>
      <c r="H29" s="3">
        <v>8550</v>
      </c>
      <c r="K29" s="2">
        <v>45229</v>
      </c>
    </row>
    <row r="30" spans="1:11" ht="15.75" customHeight="1" x14ac:dyDescent="0.25">
      <c r="A30" s="1" t="s">
        <v>74</v>
      </c>
      <c r="B30" s="1">
        <v>29</v>
      </c>
      <c r="D30" s="1" t="s">
        <v>12</v>
      </c>
      <c r="E30" s="1" t="str">
        <f>VLOOKUP(A30,'CONTRATOS (1)'!$A$2:$G$177,7,0)</f>
        <v>IEF VIGOST</v>
      </c>
      <c r="F30" s="1" t="s">
        <v>75</v>
      </c>
      <c r="H30" s="3">
        <v>941879.97</v>
      </c>
      <c r="K30" s="2">
        <v>44501</v>
      </c>
    </row>
    <row r="31" spans="1:11" ht="15.75" customHeight="1" x14ac:dyDescent="0.25">
      <c r="A31" s="1" t="s">
        <v>76</v>
      </c>
      <c r="B31" s="1">
        <v>30</v>
      </c>
      <c r="D31" s="1" t="s">
        <v>12</v>
      </c>
      <c r="E31" s="1" t="str">
        <f>VLOOKUP(A31,'CONTRATOS (1)'!$A$2:$G$177,7,0)</f>
        <v>IEF MANPRE</v>
      </c>
      <c r="F31" s="1" t="s">
        <v>77</v>
      </c>
      <c r="H31" s="3">
        <v>373590</v>
      </c>
      <c r="K31" s="2">
        <v>44205</v>
      </c>
    </row>
    <row r="32" spans="1:11" ht="15.75" customHeight="1" x14ac:dyDescent="0.25">
      <c r="A32" s="1" t="s">
        <v>78</v>
      </c>
      <c r="B32" s="1">
        <v>31</v>
      </c>
      <c r="D32" s="1" t="s">
        <v>12</v>
      </c>
      <c r="E32" s="1" t="str">
        <f>VLOOKUP(A32,'CONTRATOS (1)'!$A$2:$G$177,7,0)</f>
        <v>IEF MANPRE</v>
      </c>
      <c r="F32" s="1" t="s">
        <v>79</v>
      </c>
      <c r="H32" s="3">
        <v>15448.8</v>
      </c>
      <c r="K32" s="2">
        <v>44474</v>
      </c>
    </row>
    <row r="33" spans="1:11" ht="15.75" customHeight="1" x14ac:dyDescent="0.25">
      <c r="A33" s="1" t="s">
        <v>80</v>
      </c>
      <c r="B33" s="1">
        <v>32</v>
      </c>
      <c r="D33" s="1" t="s">
        <v>81</v>
      </c>
      <c r="E33" s="1" t="str">
        <f>VLOOKUP(A33,'CONTRATOS (1)'!$A$2:$G$177,7,0)</f>
        <v>IEF LOCIMO</v>
      </c>
      <c r="F33" s="1" t="s">
        <v>82</v>
      </c>
      <c r="H33" s="3">
        <v>13882.68</v>
      </c>
      <c r="K33" s="2">
        <v>45938</v>
      </c>
    </row>
    <row r="34" spans="1:11" ht="15.75" customHeight="1" x14ac:dyDescent="0.25">
      <c r="A34" s="1" t="s">
        <v>83</v>
      </c>
      <c r="B34" s="1">
        <v>33</v>
      </c>
      <c r="D34" s="1" t="s">
        <v>12</v>
      </c>
      <c r="E34" s="1" t="str">
        <f>VLOOKUP(A34,'CONTRATOS (1)'!$A$2:$G$177,7,0)</f>
        <v>IEF ENERGI</v>
      </c>
      <c r="F34" s="1" t="s">
        <v>84</v>
      </c>
      <c r="H34" s="3">
        <v>300000</v>
      </c>
      <c r="K34" s="2">
        <v>44494</v>
      </c>
    </row>
    <row r="35" spans="1:11" ht="15.75" customHeight="1" x14ac:dyDescent="0.25">
      <c r="A35" s="1" t="s">
        <v>85</v>
      </c>
      <c r="B35" s="1">
        <v>34</v>
      </c>
      <c r="D35" s="1" t="s">
        <v>12</v>
      </c>
      <c r="E35" s="1" t="str">
        <f>VLOOKUP(A35,'CONTRATOS (1)'!$A$2:$G$177,7,0)</f>
        <v>IEF LIMPEZ</v>
      </c>
      <c r="F35" s="1" t="s">
        <v>86</v>
      </c>
      <c r="H35" s="3">
        <v>1862813.81</v>
      </c>
      <c r="K35" s="2">
        <v>44501</v>
      </c>
    </row>
    <row r="36" spans="1:11" ht="15.75" customHeight="1" x14ac:dyDescent="0.25">
      <c r="A36" s="1" t="s">
        <v>87</v>
      </c>
      <c r="B36" s="1">
        <v>35</v>
      </c>
      <c r="D36" s="1" t="s">
        <v>12</v>
      </c>
      <c r="E36" s="1" t="str">
        <f>VLOOKUP(A36,'CONTRATOS (1)'!$A$2:$G$177,7,0)</f>
        <v>IEF VIGOST</v>
      </c>
      <c r="F36" s="1" t="s">
        <v>88</v>
      </c>
      <c r="H36" s="3">
        <v>755426.82</v>
      </c>
      <c r="K36" s="2">
        <v>44502</v>
      </c>
    </row>
    <row r="37" spans="1:11" ht="15.75" customHeight="1" x14ac:dyDescent="0.25">
      <c r="A37" s="1" t="s">
        <v>89</v>
      </c>
      <c r="B37" s="1">
        <v>36</v>
      </c>
      <c r="D37" s="1" t="s">
        <v>28</v>
      </c>
      <c r="E37" s="1" t="str">
        <f>VLOOKUP(A37,'CONTRATOS (1)'!$A$2:$G$177,7,0)</f>
        <v>TIC COMRED</v>
      </c>
      <c r="F37" s="1" t="s">
        <v>90</v>
      </c>
      <c r="H37" s="3">
        <v>668889.57999999996</v>
      </c>
      <c r="K37" s="2">
        <v>44505</v>
      </c>
    </row>
    <row r="38" spans="1:11" ht="15.75" customHeight="1" x14ac:dyDescent="0.25">
      <c r="A38" s="1" t="s">
        <v>91</v>
      </c>
      <c r="B38" s="1">
        <v>37</v>
      </c>
      <c r="D38" s="1" t="s">
        <v>92</v>
      </c>
      <c r="E38" s="1" t="str">
        <f>VLOOKUP(A38,'CONTRATOS (1)'!$A$2:$G$177,7,0)</f>
        <v>ADM EVENTO</v>
      </c>
      <c r="F38" s="1" t="s">
        <v>93</v>
      </c>
      <c r="H38" s="3">
        <v>15399.6</v>
      </c>
      <c r="K38" s="2">
        <v>44508</v>
      </c>
    </row>
    <row r="39" spans="1:11" ht="15.75" customHeight="1" x14ac:dyDescent="0.25">
      <c r="A39" s="1" t="s">
        <v>94</v>
      </c>
      <c r="B39" s="1">
        <v>38</v>
      </c>
      <c r="D39" s="1" t="s">
        <v>92</v>
      </c>
      <c r="E39" s="1" t="str">
        <f>VLOOKUP(A39,'CONTRATOS (1)'!$A$2:$G$177,7,0)</f>
        <v>ADM EVENTO</v>
      </c>
      <c r="F39" s="1" t="s">
        <v>95</v>
      </c>
      <c r="H39" s="3">
        <v>28649</v>
      </c>
      <c r="K39" s="2">
        <v>44511</v>
      </c>
    </row>
    <row r="40" spans="1:11" ht="15.75" customHeight="1" x14ac:dyDescent="0.25">
      <c r="A40" s="1" t="s">
        <v>96</v>
      </c>
      <c r="B40" s="1">
        <v>39</v>
      </c>
      <c r="D40" s="1" t="s">
        <v>12</v>
      </c>
      <c r="E40" s="1" t="str">
        <f>VLOOKUP(A40,'CONTRATOS (1)'!$A$2:$G$177,7,0)</f>
        <v>ADM APOIO</v>
      </c>
      <c r="F40" s="1" t="s">
        <v>97</v>
      </c>
      <c r="H40" s="3">
        <v>169340.87</v>
      </c>
      <c r="K40" s="2">
        <v>44514</v>
      </c>
    </row>
    <row r="41" spans="1:11" ht="15.75" customHeight="1" x14ac:dyDescent="0.25">
      <c r="A41" s="1" t="s">
        <v>98</v>
      </c>
      <c r="B41" s="1">
        <v>40</v>
      </c>
      <c r="D41" s="1" t="s">
        <v>12</v>
      </c>
      <c r="E41" s="1" t="str">
        <f>VLOOKUP(A41,'CONTRATOS (1)'!$A$2:$G$177,7,0)</f>
        <v>ADM APOIO</v>
      </c>
      <c r="F41" s="1" t="s">
        <v>99</v>
      </c>
      <c r="H41" s="3">
        <v>305539.17</v>
      </c>
      <c r="K41" s="2">
        <v>44518</v>
      </c>
    </row>
    <row r="42" spans="1:11" ht="15.75" customHeight="1" x14ac:dyDescent="0.25">
      <c r="A42" s="1" t="s">
        <v>100</v>
      </c>
      <c r="B42" s="1">
        <v>41</v>
      </c>
      <c r="D42" s="1" t="s">
        <v>12</v>
      </c>
      <c r="E42" s="1" t="str">
        <f>VLOOKUP(A42,'CONTRATOS (1)'!$A$2:$G$177,7,0)</f>
        <v>IEF MANPRE</v>
      </c>
      <c r="F42" s="1" t="s">
        <v>101</v>
      </c>
      <c r="H42" s="3">
        <v>289319.19</v>
      </c>
      <c r="K42" s="2">
        <v>44520</v>
      </c>
    </row>
    <row r="43" spans="1:11" ht="15.75" customHeight="1" x14ac:dyDescent="0.25">
      <c r="A43" s="1" t="s">
        <v>102</v>
      </c>
      <c r="B43" s="1">
        <v>42</v>
      </c>
      <c r="D43" s="1" t="s">
        <v>51</v>
      </c>
      <c r="E43" s="1" t="str">
        <f>VLOOKUP(A43,'CONTRATOS (1)'!$A$2:$G$177,7,0)</f>
        <v>ADM MATAUX</v>
      </c>
      <c r="F43" s="1" t="s">
        <v>103</v>
      </c>
      <c r="H43" s="3">
        <v>33800</v>
      </c>
      <c r="K43" s="2">
        <v>44520</v>
      </c>
    </row>
    <row r="44" spans="1:11" ht="15.75" customHeight="1" x14ac:dyDescent="0.25">
      <c r="A44" s="1" t="s">
        <v>104</v>
      </c>
      <c r="B44" s="1">
        <v>43</v>
      </c>
      <c r="D44" s="1" t="s">
        <v>51</v>
      </c>
      <c r="E44" s="1" t="str">
        <f>VLOOKUP(A44,'CONTRATOS (1)'!$A$2:$G$177,7,0)</f>
        <v>ADM ESTAGI</v>
      </c>
      <c r="F44" s="1" t="s">
        <v>105</v>
      </c>
      <c r="H44" s="3">
        <v>553461.12</v>
      </c>
      <c r="K44" s="2">
        <v>44156</v>
      </c>
    </row>
    <row r="45" spans="1:11" ht="15.75" customHeight="1" x14ac:dyDescent="0.25">
      <c r="A45" s="1" t="s">
        <v>106</v>
      </c>
      <c r="B45" s="1">
        <v>44</v>
      </c>
      <c r="D45" s="1" t="s">
        <v>12</v>
      </c>
      <c r="E45" s="1" t="str">
        <f>VLOOKUP(A45,'CONTRATOS (1)'!$A$2:$G$177,7,0)</f>
        <v>ADM ASSINA</v>
      </c>
      <c r="F45" s="1" t="s">
        <v>107</v>
      </c>
      <c r="H45" s="3">
        <v>2998</v>
      </c>
      <c r="K45" s="2">
        <v>44167</v>
      </c>
    </row>
    <row r="46" spans="1:11" ht="15.75" customHeight="1" x14ac:dyDescent="0.25">
      <c r="A46" s="1" t="s">
        <v>108</v>
      </c>
      <c r="B46" s="1">
        <v>45</v>
      </c>
      <c r="D46" s="1" t="s">
        <v>28</v>
      </c>
      <c r="E46" s="1" t="str">
        <f>VLOOKUP(A46,'CONTRATOS (1)'!$A$2:$G$177,7,0)</f>
        <v>TIC APOIO</v>
      </c>
      <c r="F46" s="1" t="s">
        <v>109</v>
      </c>
      <c r="H46" s="3">
        <v>964188.06</v>
      </c>
      <c r="K46" s="2">
        <v>44533</v>
      </c>
    </row>
    <row r="47" spans="1:11" ht="15.75" customHeight="1" x14ac:dyDescent="0.25">
      <c r="A47" s="1" t="s">
        <v>110</v>
      </c>
      <c r="B47" s="1">
        <v>46</v>
      </c>
      <c r="D47" s="1" t="s">
        <v>12</v>
      </c>
      <c r="E47" s="1" t="str">
        <f>VLOOKUP(A47,'CONTRATOS (1)'!$A$2:$G$177,7,0)</f>
        <v>ADM TELEFO</v>
      </c>
      <c r="F47" s="1" t="s">
        <v>111</v>
      </c>
      <c r="H47" s="3">
        <v>294878.95</v>
      </c>
      <c r="K47" s="2">
        <v>44169</v>
      </c>
    </row>
    <row r="48" spans="1:11" ht="15.75" customHeight="1" x14ac:dyDescent="0.25">
      <c r="A48" s="1" t="s">
        <v>112</v>
      </c>
      <c r="B48" s="1">
        <v>47</v>
      </c>
      <c r="D48" s="1" t="s">
        <v>51</v>
      </c>
      <c r="E48" s="1" t="str">
        <f>VLOOKUP(A48,'CONTRATOS (1)'!$A$2:$G$177,7,0)</f>
        <v>ADM APOIO</v>
      </c>
      <c r="F48" s="1" t="s">
        <v>113</v>
      </c>
      <c r="H48" s="3">
        <v>37631.47</v>
      </c>
      <c r="K48" s="2">
        <v>44540</v>
      </c>
    </row>
    <row r="49" spans="1:11" ht="15.75" customHeight="1" x14ac:dyDescent="0.25">
      <c r="A49" s="1" t="s">
        <v>114</v>
      </c>
      <c r="B49" s="1">
        <v>48</v>
      </c>
      <c r="D49" s="1" t="s">
        <v>51</v>
      </c>
      <c r="E49" s="1" t="str">
        <f>VLOOKUP(A49,'CONTRATOS (1)'!$A$2:$G$177,7,0)</f>
        <v>IEF LIMPEZ</v>
      </c>
      <c r="F49" s="1" t="s">
        <v>115</v>
      </c>
      <c r="H49" s="3">
        <v>16338.4</v>
      </c>
      <c r="K49" s="2">
        <v>44182</v>
      </c>
    </row>
    <row r="50" spans="1:11" ht="15.75" customHeight="1" x14ac:dyDescent="0.25">
      <c r="A50" s="1" t="s">
        <v>116</v>
      </c>
      <c r="B50" s="1">
        <v>49</v>
      </c>
      <c r="D50" s="1" t="s">
        <v>117</v>
      </c>
      <c r="E50" s="1" t="str">
        <f>VLOOKUP(A50,'CONTRATOS (1)'!$A$2:$G$177,7,0)</f>
        <v>IEF LOCIMO</v>
      </c>
      <c r="F50" s="1" t="s">
        <v>118</v>
      </c>
      <c r="H50" s="3">
        <v>15215.76</v>
      </c>
      <c r="K50" s="2">
        <v>44186</v>
      </c>
    </row>
    <row r="51" spans="1:11" ht="15.75" customHeight="1" x14ac:dyDescent="0.25">
      <c r="A51" s="1" t="s">
        <v>119</v>
      </c>
      <c r="B51" s="1">
        <v>50</v>
      </c>
      <c r="D51" s="1" t="s">
        <v>12</v>
      </c>
      <c r="E51" s="1" t="str">
        <f>VLOOKUP(A51,'CONTRATOS (1)'!$A$2:$G$177,7,0)</f>
        <v>ADM TELEFO</v>
      </c>
      <c r="F51" s="1" t="s">
        <v>120</v>
      </c>
      <c r="H51" s="3">
        <v>9502.84</v>
      </c>
      <c r="K51" s="2">
        <v>44187</v>
      </c>
    </row>
    <row r="52" spans="1:11" ht="15.75" customHeight="1" x14ac:dyDescent="0.25">
      <c r="A52" s="1" t="s">
        <v>121</v>
      </c>
      <c r="B52" s="1">
        <v>51</v>
      </c>
      <c r="D52" s="1" t="s">
        <v>12</v>
      </c>
      <c r="E52" s="1" t="str">
        <f>VLOOKUP(A52,'CONTRATOS (1)'!$A$2:$G$177,7,0)</f>
        <v>ADM APOIO</v>
      </c>
      <c r="F52" s="1" t="s">
        <v>122</v>
      </c>
      <c r="H52" s="3">
        <v>74581.94</v>
      </c>
      <c r="K52" s="2">
        <v>44556</v>
      </c>
    </row>
    <row r="53" spans="1:11" ht="15.75" customHeight="1" x14ac:dyDescent="0.25">
      <c r="A53" s="1" t="s">
        <v>123</v>
      </c>
      <c r="B53" s="1">
        <v>52</v>
      </c>
      <c r="D53" s="1" t="s">
        <v>28</v>
      </c>
      <c r="E53" s="1" t="str">
        <f>VLOOKUP(A53,'CONTRATOS (1)'!$A$2:$G$177,7,0)</f>
        <v>TIC ARMDAD</v>
      </c>
      <c r="F53" s="1" t="s">
        <v>124</v>
      </c>
      <c r="H53" s="3">
        <v>5580</v>
      </c>
      <c r="K53" s="2">
        <v>44199</v>
      </c>
    </row>
    <row r="54" spans="1:11" ht="15.75" customHeight="1" x14ac:dyDescent="0.25">
      <c r="A54" s="1" t="s">
        <v>125</v>
      </c>
      <c r="B54" s="1">
        <v>53</v>
      </c>
      <c r="D54" s="1" t="s">
        <v>12</v>
      </c>
      <c r="E54" s="1" t="str">
        <f>VLOOKUP(A54,'CONTRATOS (1)'!$A$2:$G$177,7,0)</f>
        <v>ADM APOIO</v>
      </c>
      <c r="F54" s="1" t="s">
        <v>126</v>
      </c>
      <c r="H54" s="3">
        <v>60000</v>
      </c>
      <c r="K54" s="2">
        <v>44202</v>
      </c>
    </row>
    <row r="55" spans="1:11" ht="15.75" customHeight="1" x14ac:dyDescent="0.25">
      <c r="A55" s="1" t="s">
        <v>127</v>
      </c>
      <c r="B55" s="1">
        <v>54</v>
      </c>
      <c r="D55" s="1" t="s">
        <v>92</v>
      </c>
      <c r="E55" s="1" t="str">
        <f>VLOOKUP(A55,'CONTRATOS (1)'!$A$2:$G$177,7,0)</f>
        <v>ADM APOIO</v>
      </c>
      <c r="F55" s="1" t="s">
        <v>128</v>
      </c>
      <c r="H55" s="3">
        <v>70884.929999999993</v>
      </c>
      <c r="K55" s="2">
        <v>44204</v>
      </c>
    </row>
    <row r="56" spans="1:11" ht="15.75" customHeight="1" x14ac:dyDescent="0.25">
      <c r="A56" s="1" t="s">
        <v>129</v>
      </c>
      <c r="B56" s="1">
        <v>55</v>
      </c>
      <c r="D56" s="1" t="s">
        <v>28</v>
      </c>
      <c r="E56" s="1" t="str">
        <f>VLOOKUP(A56,'CONTRATOS (1)'!$A$2:$G$177,7,0)</f>
        <v>TIC ARMDAD</v>
      </c>
      <c r="F56" s="1" t="s">
        <v>130</v>
      </c>
      <c r="H56" s="3">
        <v>2310.0100000000002</v>
      </c>
      <c r="K56" s="2">
        <v>44204</v>
      </c>
    </row>
    <row r="57" spans="1:11" ht="15.75" customHeight="1" x14ac:dyDescent="0.25">
      <c r="A57" s="1" t="s">
        <v>76</v>
      </c>
      <c r="B57" s="1">
        <v>56</v>
      </c>
      <c r="D57" s="1" t="s">
        <v>12</v>
      </c>
      <c r="E57" s="1" t="str">
        <f>VLOOKUP(A57,'CONTRATOS (1)'!$A$2:$G$177,7,0)</f>
        <v>IEF MANPRE</v>
      </c>
      <c r="F57" s="1" t="s">
        <v>77</v>
      </c>
      <c r="H57" s="3">
        <v>373590</v>
      </c>
      <c r="K57" s="2">
        <v>44205</v>
      </c>
    </row>
    <row r="58" spans="1:11" ht="15.75" customHeight="1" x14ac:dyDescent="0.25">
      <c r="A58" s="1" t="s">
        <v>131</v>
      </c>
      <c r="B58" s="1">
        <v>57</v>
      </c>
      <c r="D58" s="1" t="s">
        <v>12</v>
      </c>
      <c r="E58" s="1" t="str">
        <f>VLOOKUP(A58,'CONTRATOS (1)'!$A$2:$G$177,7,0)</f>
        <v>ADM APOIO</v>
      </c>
      <c r="F58" s="1" t="s">
        <v>132</v>
      </c>
      <c r="H58" s="3">
        <v>330110.75</v>
      </c>
      <c r="K58" s="2">
        <v>44221</v>
      </c>
    </row>
    <row r="59" spans="1:11" ht="15.75" customHeight="1" x14ac:dyDescent="0.25">
      <c r="A59" s="1" t="s">
        <v>133</v>
      </c>
      <c r="B59" s="1">
        <v>58</v>
      </c>
      <c r="D59" s="1" t="s">
        <v>134</v>
      </c>
      <c r="E59" s="1" t="str">
        <f>VLOOKUP(A59,'CONTRATOS (1)'!$A$2:$G$177,7,0)</f>
        <v>IEF LOCIMO</v>
      </c>
      <c r="F59" s="1" t="s">
        <v>135</v>
      </c>
      <c r="H59" s="3">
        <v>21734.28</v>
      </c>
      <c r="K59" s="2">
        <v>44237</v>
      </c>
    </row>
    <row r="60" spans="1:11" ht="15.75" customHeight="1" x14ac:dyDescent="0.25">
      <c r="A60" s="1" t="s">
        <v>136</v>
      </c>
      <c r="B60" s="1">
        <v>59</v>
      </c>
      <c r="D60" s="1" t="s">
        <v>12</v>
      </c>
      <c r="E60" s="1" t="str">
        <f>VLOOKUP(A60,'CONTRATOS (1)'!$A$2:$G$177,7,0)</f>
        <v>ADM APOIO</v>
      </c>
      <c r="F60" s="1" t="s">
        <v>137</v>
      </c>
      <c r="H60" s="3">
        <v>14925</v>
      </c>
      <c r="K60" s="2">
        <v>44255</v>
      </c>
    </row>
    <row r="61" spans="1:11" ht="15.75" customHeight="1" x14ac:dyDescent="0.25">
      <c r="A61" s="1" t="s">
        <v>138</v>
      </c>
      <c r="B61" s="1">
        <v>60</v>
      </c>
      <c r="D61" s="1" t="s">
        <v>12</v>
      </c>
      <c r="E61" s="1" t="str">
        <f>VLOOKUP(A61,'CONTRATOS (1)'!$A$2:$G$177,7,0)</f>
        <v>ADM MATAUX</v>
      </c>
      <c r="F61" s="1" t="s">
        <v>139</v>
      </c>
      <c r="H61" s="3">
        <v>417825</v>
      </c>
      <c r="K61" s="2">
        <v>44265</v>
      </c>
    </row>
    <row r="62" spans="1:11" ht="15.75" customHeight="1" x14ac:dyDescent="0.25">
      <c r="A62" s="1" t="s">
        <v>140</v>
      </c>
      <c r="B62" s="1">
        <v>61</v>
      </c>
      <c r="D62" s="1" t="s">
        <v>12</v>
      </c>
      <c r="E62" s="1" t="str">
        <f>VLOOKUP(A62,'CONTRATOS (1)'!$A$2:$G$177,7,0)</f>
        <v>ADM TELEFO</v>
      </c>
      <c r="F62" s="1" t="s">
        <v>141</v>
      </c>
      <c r="H62" s="3">
        <v>10145.549999999999</v>
      </c>
      <c r="K62" s="2">
        <v>44275</v>
      </c>
    </row>
    <row r="63" spans="1:11" ht="15.75" customHeight="1" x14ac:dyDescent="0.25">
      <c r="A63" s="1" t="s">
        <v>142</v>
      </c>
      <c r="B63" s="1">
        <v>62</v>
      </c>
      <c r="D63" s="1" t="s">
        <v>143</v>
      </c>
      <c r="E63" s="1" t="str">
        <f>VLOOKUP(A63,'CONTRATOS (1)'!$A$2:$G$177,7,0)</f>
        <v>ADM APOIO</v>
      </c>
      <c r="F63" s="1" t="s">
        <v>144</v>
      </c>
      <c r="H63" s="3">
        <v>12700</v>
      </c>
      <c r="K63" s="2">
        <v>44280</v>
      </c>
    </row>
    <row r="64" spans="1:11" ht="15.75" customHeight="1" x14ac:dyDescent="0.25">
      <c r="A64" s="1" t="s">
        <v>145</v>
      </c>
      <c r="B64" s="1">
        <v>63</v>
      </c>
      <c r="D64" s="1" t="s">
        <v>28</v>
      </c>
      <c r="E64" s="1" t="str">
        <f>VLOOKUP(A64,'CONTRATOS (1)'!$A$2:$G$177,7,0)</f>
        <v>TIC MANSOF</v>
      </c>
      <c r="F64" s="1" t="s">
        <v>146</v>
      </c>
      <c r="H64" s="3">
        <v>5997</v>
      </c>
      <c r="K64" s="2">
        <v>44282</v>
      </c>
    </row>
    <row r="65" spans="1:11" ht="15.75" customHeight="1" x14ac:dyDescent="0.25">
      <c r="A65" s="1" t="s">
        <v>147</v>
      </c>
      <c r="B65" s="1">
        <v>65</v>
      </c>
      <c r="D65" s="1" t="s">
        <v>12</v>
      </c>
      <c r="E65" s="1" t="str">
        <f>VLOOKUP(A65,'CONTRATOS (1)'!$A$2:$G$177,7,0)</f>
        <v>ADM APOIO</v>
      </c>
      <c r="F65" s="1" t="s">
        <v>122</v>
      </c>
      <c r="H65" s="3">
        <v>65661.460000000006</v>
      </c>
      <c r="K65" s="2">
        <v>44287</v>
      </c>
    </row>
    <row r="66" spans="1:11" ht="15.75" customHeight="1" x14ac:dyDescent="0.25">
      <c r="A66" s="1" t="s">
        <v>148</v>
      </c>
      <c r="B66" s="1">
        <v>66</v>
      </c>
      <c r="D66" s="1" t="s">
        <v>12</v>
      </c>
      <c r="E66" s="1" t="str">
        <f>VLOOKUP(A66,'CONTRATOS (1)'!$A$2:$G$177,7,0)</f>
        <v>ADM APOIO</v>
      </c>
      <c r="F66" s="1" t="s">
        <v>149</v>
      </c>
      <c r="H66" s="3">
        <v>5800</v>
      </c>
      <c r="K66" s="2">
        <v>44315</v>
      </c>
    </row>
    <row r="67" spans="1:11" ht="15.75" customHeight="1" x14ac:dyDescent="0.25">
      <c r="A67" s="1" t="s">
        <v>150</v>
      </c>
      <c r="B67" s="1">
        <v>67</v>
      </c>
      <c r="D67" s="1" t="s">
        <v>151</v>
      </c>
      <c r="E67" s="1" t="str">
        <f>VLOOKUP(A67,'CONTRATOS (1)'!$A$2:$G$177,7,0)</f>
        <v>ADM APOIO</v>
      </c>
      <c r="F67" s="1" t="s">
        <v>152</v>
      </c>
      <c r="H67" s="3">
        <v>304108.24</v>
      </c>
      <c r="K67" s="2">
        <v>44318</v>
      </c>
    </row>
    <row r="68" spans="1:11" ht="15.75" customHeight="1" x14ac:dyDescent="0.25">
      <c r="A68" s="1" t="s">
        <v>153</v>
      </c>
      <c r="B68" s="1">
        <v>68</v>
      </c>
      <c r="D68" s="1" t="s">
        <v>12</v>
      </c>
      <c r="E68" s="1" t="str">
        <f>VLOOKUP(A68,'CONTRATOS (1)'!$A$2:$G$177,7,0)</f>
        <v>ADM MANMAQ</v>
      </c>
      <c r="F68" s="1" t="s">
        <v>154</v>
      </c>
      <c r="H68" s="3">
        <v>27670</v>
      </c>
      <c r="K68" s="2">
        <v>44325</v>
      </c>
    </row>
    <row r="69" spans="1:11" ht="15.75" customHeight="1" x14ac:dyDescent="0.25">
      <c r="A69" s="1" t="s">
        <v>155</v>
      </c>
      <c r="B69" s="1">
        <v>69</v>
      </c>
      <c r="D69" s="1" t="s">
        <v>28</v>
      </c>
      <c r="E69" s="1" t="str">
        <f>VLOOKUP(A69,'CONTRATOS (1)'!$A$2:$G$177,7,0)</f>
        <v>TIC COMRED</v>
      </c>
      <c r="F69" s="1" t="s">
        <v>156</v>
      </c>
      <c r="H69" s="3">
        <v>8100</v>
      </c>
      <c r="K69" s="2">
        <v>44345</v>
      </c>
    </row>
    <row r="70" spans="1:11" ht="15.75" customHeight="1" x14ac:dyDescent="0.25">
      <c r="A70" s="1" t="s">
        <v>157</v>
      </c>
      <c r="B70" s="1">
        <v>70</v>
      </c>
      <c r="D70" s="1" t="s">
        <v>12</v>
      </c>
      <c r="E70" s="1" t="str">
        <f>VLOOKUP(A70,'CONTRATOS (1)'!$A$2:$G$177,7,0)</f>
        <v>ADM APOIO</v>
      </c>
      <c r="F70" s="1" t="s">
        <v>158</v>
      </c>
      <c r="H70" s="3">
        <v>106835.46</v>
      </c>
      <c r="K70" s="2">
        <v>44352</v>
      </c>
    </row>
    <row r="71" spans="1:11" ht="15.75" customHeight="1" x14ac:dyDescent="0.25">
      <c r="A71" s="1" t="s">
        <v>159</v>
      </c>
      <c r="B71" s="1">
        <v>71</v>
      </c>
      <c r="D71" s="1" t="s">
        <v>28</v>
      </c>
      <c r="E71" s="1" t="str">
        <f>VLOOKUP(A71,'CONTRATOS (1)'!$A$2:$G$177,7,0)</f>
        <v>TIC COMRED</v>
      </c>
      <c r="F71" s="1" t="s">
        <v>160</v>
      </c>
      <c r="H71" s="3">
        <v>2110798.5</v>
      </c>
      <c r="K71" s="2">
        <v>44372</v>
      </c>
    </row>
    <row r="72" spans="1:11" ht="15.75" customHeight="1" x14ac:dyDescent="0.25">
      <c r="A72" s="1" t="s">
        <v>161</v>
      </c>
      <c r="B72" s="1">
        <v>72</v>
      </c>
      <c r="D72" s="1" t="s">
        <v>162</v>
      </c>
      <c r="E72" s="1" t="str">
        <f>VLOOKUP(A72,'CONTRATOS (1)'!$A$2:$G$177,7,0)</f>
        <v>IEF LOCIMO</v>
      </c>
      <c r="F72" s="1" t="s">
        <v>163</v>
      </c>
      <c r="H72" s="3">
        <v>13200</v>
      </c>
      <c r="K72" s="2">
        <v>44381</v>
      </c>
    </row>
    <row r="73" spans="1:11" ht="15.75" customHeight="1" x14ac:dyDescent="0.25">
      <c r="A73" s="1" t="s">
        <v>164</v>
      </c>
      <c r="B73" s="1">
        <v>73</v>
      </c>
      <c r="D73" s="1" t="s">
        <v>165</v>
      </c>
      <c r="E73" s="1" t="str">
        <f>VLOOKUP(A73,'CONTRATOS (1)'!$A$2:$G$177,7,0)</f>
        <v>IEF LOCIMO</v>
      </c>
      <c r="F73" s="1" t="s">
        <v>166</v>
      </c>
      <c r="H73" s="3">
        <v>11973.84</v>
      </c>
      <c r="K73" s="2">
        <v>44385</v>
      </c>
    </row>
    <row r="74" spans="1:11" ht="15.75" customHeight="1" x14ac:dyDescent="0.25">
      <c r="A74" s="1" t="s">
        <v>167</v>
      </c>
      <c r="B74" s="1">
        <v>74</v>
      </c>
      <c r="D74" s="1" t="s">
        <v>168</v>
      </c>
      <c r="E74" s="1" t="str">
        <f>VLOOKUP(A74,'CONTRATOS (1)'!$A$2:$G$177,7,0)</f>
        <v>IEF LOCIMO</v>
      </c>
      <c r="F74" s="1" t="s">
        <v>169</v>
      </c>
      <c r="H74" s="3">
        <v>15600</v>
      </c>
      <c r="K74" s="2">
        <v>44398</v>
      </c>
    </row>
    <row r="75" spans="1:11" ht="15.75" customHeight="1" x14ac:dyDescent="0.25">
      <c r="A75" s="1" t="s">
        <v>170</v>
      </c>
      <c r="B75" s="1">
        <v>75</v>
      </c>
      <c r="D75" s="1" t="s">
        <v>171</v>
      </c>
      <c r="E75" s="1" t="str">
        <f>VLOOKUP(A75,'CONTRATOS (1)'!$A$2:$G$177,7,0)</f>
        <v>IEF LOCIMO</v>
      </c>
      <c r="F75" s="1" t="s">
        <v>172</v>
      </c>
      <c r="H75" s="3">
        <v>15600</v>
      </c>
      <c r="K75" s="2">
        <v>44409</v>
      </c>
    </row>
    <row r="76" spans="1:11" ht="15.75" customHeight="1" x14ac:dyDescent="0.25">
      <c r="A76" s="1" t="s">
        <v>173</v>
      </c>
      <c r="B76" s="1">
        <v>76</v>
      </c>
      <c r="D76" s="1" t="s">
        <v>174</v>
      </c>
      <c r="E76" s="1" t="str">
        <f>VLOOKUP(A76,'CONTRATOS (1)'!$A$2:$G$177,7,0)</f>
        <v>IEF LOCIMO</v>
      </c>
      <c r="F76" s="1" t="s">
        <v>175</v>
      </c>
      <c r="H76" s="3">
        <v>10089.719999999999</v>
      </c>
      <c r="K76" s="2">
        <v>44445</v>
      </c>
    </row>
    <row r="77" spans="1:11" ht="15.75" customHeight="1" x14ac:dyDescent="0.25">
      <c r="A77" s="1" t="s">
        <v>176</v>
      </c>
      <c r="B77" s="1">
        <v>77</v>
      </c>
      <c r="D77" s="1" t="s">
        <v>177</v>
      </c>
      <c r="E77" s="1" t="str">
        <f>VLOOKUP(A77,'CONTRATOS (1)'!$A$2:$G$177,7,0)</f>
        <v>IEF LOCIMO</v>
      </c>
      <c r="F77" s="1" t="s">
        <v>178</v>
      </c>
      <c r="H77" s="3">
        <v>13200</v>
      </c>
      <c r="K77" s="2">
        <v>44630</v>
      </c>
    </row>
    <row r="78" spans="1:11" ht="15.75" customHeight="1" x14ac:dyDescent="0.25">
      <c r="A78" s="1" t="s">
        <v>179</v>
      </c>
      <c r="B78" s="1">
        <v>78</v>
      </c>
      <c r="D78" s="1" t="s">
        <v>180</v>
      </c>
      <c r="E78" s="1" t="str">
        <f>VLOOKUP(A78,'CONTRATOS (1)'!$A$2:$G$177,7,0)</f>
        <v>IEF LOCIMO</v>
      </c>
      <c r="F78" s="1" t="s">
        <v>181</v>
      </c>
      <c r="H78" s="3">
        <v>15399.48</v>
      </c>
      <c r="K78" s="2">
        <v>44703</v>
      </c>
    </row>
    <row r="79" spans="1:11" ht="15.75" customHeight="1" x14ac:dyDescent="0.25">
      <c r="A79" s="1" t="s">
        <v>182</v>
      </c>
      <c r="B79" s="1">
        <v>79</v>
      </c>
      <c r="D79" s="1" t="s">
        <v>183</v>
      </c>
      <c r="E79" s="1" t="str">
        <f>VLOOKUP(A79,'CONTRATOS (1)'!$A$2:$G$177,7,0)</f>
        <v>IEF LOCIMO</v>
      </c>
      <c r="F79" s="1" t="s">
        <v>184</v>
      </c>
      <c r="H79" s="3">
        <v>11244</v>
      </c>
      <c r="K79" s="2">
        <v>44771</v>
      </c>
    </row>
    <row r="80" spans="1:11" ht="15.75" customHeight="1" x14ac:dyDescent="0.25">
      <c r="A80" s="1" t="s">
        <v>185</v>
      </c>
      <c r="B80" s="1">
        <v>80</v>
      </c>
      <c r="D80" s="1" t="s">
        <v>186</v>
      </c>
      <c r="E80" s="1" t="str">
        <f>VLOOKUP(A80,'CONTRATOS (1)'!$A$2:$G$177,7,0)</f>
        <v>IEF LOCIMO</v>
      </c>
      <c r="F80" s="1" t="s">
        <v>187</v>
      </c>
      <c r="H80" s="3">
        <v>13745.64</v>
      </c>
      <c r="K80" s="2">
        <v>44795</v>
      </c>
    </row>
    <row r="81" spans="1:11" ht="15.75" customHeight="1" x14ac:dyDescent="0.25">
      <c r="A81" s="1" t="s">
        <v>188</v>
      </c>
      <c r="B81" s="1">
        <v>81</v>
      </c>
      <c r="D81" s="1" t="s">
        <v>189</v>
      </c>
      <c r="E81" s="1" t="str">
        <f>VLOOKUP(A81,'CONTRATOS (1)'!$A$2:$G$177,7,0)</f>
        <v>IEF LOCIMO</v>
      </c>
      <c r="F81" s="1" t="s">
        <v>190</v>
      </c>
      <c r="H81" s="3">
        <v>11713.92</v>
      </c>
      <c r="K81" s="2">
        <v>44810</v>
      </c>
    </row>
    <row r="82" spans="1:11" ht="15.75" customHeight="1" x14ac:dyDescent="0.25">
      <c r="A82" s="1" t="s">
        <v>191</v>
      </c>
      <c r="B82" s="1">
        <v>82</v>
      </c>
      <c r="D82" s="1" t="s">
        <v>192</v>
      </c>
      <c r="E82" s="1" t="str">
        <f>VLOOKUP(A82,'CONTRATOS (1)'!$A$2:$G$177,7,0)</f>
        <v>IEF LOCIMO</v>
      </c>
      <c r="F82" s="1" t="s">
        <v>193</v>
      </c>
      <c r="H82" s="3">
        <v>11886.96</v>
      </c>
      <c r="K82" s="2">
        <v>44819</v>
      </c>
    </row>
    <row r="83" spans="1:11" ht="15.75" customHeight="1" x14ac:dyDescent="0.25">
      <c r="A83" s="1" t="s">
        <v>194</v>
      </c>
      <c r="B83" s="1">
        <v>83</v>
      </c>
      <c r="D83" s="1" t="s">
        <v>12</v>
      </c>
      <c r="E83" s="1" t="str">
        <f>VLOOKUP(A83,'CONTRATOS (1)'!$A$2:$G$177,7,0)</f>
        <v>IEF ENERGI</v>
      </c>
      <c r="F83" s="1" t="s">
        <v>195</v>
      </c>
      <c r="H83" s="3">
        <v>2400000</v>
      </c>
      <c r="K83" s="2">
        <v>44900</v>
      </c>
    </row>
    <row r="84" spans="1:11" ht="15.75" customHeight="1" x14ac:dyDescent="0.25">
      <c r="A84" s="1" t="s">
        <v>196</v>
      </c>
      <c r="B84" s="1">
        <v>84</v>
      </c>
      <c r="D84" s="1" t="s">
        <v>197</v>
      </c>
      <c r="E84" s="1" t="str">
        <f>VLOOKUP(A84,'CONTRATOS (1)'!$A$2:$G$177,7,0)</f>
        <v>IEF LOCIMO</v>
      </c>
      <c r="F84" s="1" t="s">
        <v>198</v>
      </c>
      <c r="H84" s="3">
        <v>14400</v>
      </c>
      <c r="K84" s="2">
        <v>44914</v>
      </c>
    </row>
    <row r="85" spans="1:11" ht="15.75" customHeight="1" x14ac:dyDescent="0.25">
      <c r="A85" s="1" t="s">
        <v>199</v>
      </c>
      <c r="B85" s="1">
        <v>85</v>
      </c>
      <c r="D85" s="1" t="s">
        <v>200</v>
      </c>
      <c r="E85" s="1" t="str">
        <f>VLOOKUP(A85,'CONTRATOS (1)'!$A$2:$G$177,7,0)</f>
        <v>IEF LOCIMO</v>
      </c>
      <c r="F85" s="1" t="s">
        <v>201</v>
      </c>
      <c r="H85" s="3">
        <v>66000</v>
      </c>
      <c r="K85" s="2">
        <v>44944</v>
      </c>
    </row>
    <row r="86" spans="1:11" ht="15.75" customHeight="1" x14ac:dyDescent="0.25">
      <c r="A86" s="1" t="s">
        <v>202</v>
      </c>
      <c r="B86" s="1">
        <v>86</v>
      </c>
      <c r="D86" s="1" t="s">
        <v>203</v>
      </c>
      <c r="E86" s="1" t="str">
        <f>VLOOKUP(A86,'CONTRATOS (1)'!$A$2:$G$177,7,0)</f>
        <v>IEF LOCIMO</v>
      </c>
      <c r="F86" s="1" t="s">
        <v>204</v>
      </c>
      <c r="H86" s="3">
        <v>90000</v>
      </c>
      <c r="K86" s="2">
        <v>44962</v>
      </c>
    </row>
    <row r="87" spans="1:11" ht="15.75" customHeight="1" x14ac:dyDescent="0.25">
      <c r="A87" s="1" t="s">
        <v>205</v>
      </c>
      <c r="B87" s="1">
        <v>87</v>
      </c>
      <c r="D87" s="1" t="s">
        <v>12</v>
      </c>
      <c r="E87" s="1" t="str">
        <f>VLOOKUP(A87,'CONTRATOS (1)'!$A$2:$G$177,7,0)</f>
        <v>IEF ENERGI</v>
      </c>
      <c r="F87" s="1" t="s">
        <v>206</v>
      </c>
      <c r="H87" s="3">
        <v>300000</v>
      </c>
      <c r="K87" s="2">
        <v>44964</v>
      </c>
    </row>
    <row r="88" spans="1:11" ht="15.75" customHeight="1" x14ac:dyDescent="0.25">
      <c r="A88" s="1" t="s">
        <v>207</v>
      </c>
      <c r="B88" s="1">
        <v>88</v>
      </c>
      <c r="D88" s="1" t="s">
        <v>208</v>
      </c>
      <c r="E88" s="1" t="str">
        <f>VLOOKUP(A88,'CONTRATOS (1)'!$A$2:$G$177,7,0)</f>
        <v>IEF LOCIMO</v>
      </c>
      <c r="F88" s="1" t="s">
        <v>209</v>
      </c>
      <c r="H88" s="3">
        <v>23320.32</v>
      </c>
      <c r="K88" s="2">
        <v>44965</v>
      </c>
    </row>
    <row r="89" spans="1:11" ht="15.75" customHeight="1" x14ac:dyDescent="0.25">
      <c r="A89" s="1" t="s">
        <v>210</v>
      </c>
      <c r="B89" s="1">
        <v>89</v>
      </c>
      <c r="D89" s="1" t="s">
        <v>211</v>
      </c>
      <c r="E89" s="1" t="str">
        <f>VLOOKUP(A89,'CONTRATOS (1)'!$A$2:$G$177,7,0)</f>
        <v>IEF LOCIMO</v>
      </c>
      <c r="F89" s="1" t="s">
        <v>212</v>
      </c>
      <c r="H89" s="3">
        <v>14400</v>
      </c>
      <c r="K89" s="2">
        <v>45060</v>
      </c>
    </row>
    <row r="90" spans="1:11" ht="15.75" customHeight="1" x14ac:dyDescent="0.25">
      <c r="A90" s="1" t="s">
        <v>213</v>
      </c>
      <c r="B90" s="1">
        <v>90</v>
      </c>
      <c r="D90" s="1" t="s">
        <v>214</v>
      </c>
      <c r="E90" s="1" t="str">
        <f>VLOOKUP(A90,'CONTRATOS (1)'!$A$2:$G$177,7,0)</f>
        <v>IEF LOCIMO</v>
      </c>
      <c r="F90" s="1" t="s">
        <v>215</v>
      </c>
      <c r="H90" s="3">
        <v>16127.52</v>
      </c>
      <c r="K90" s="2">
        <v>45120</v>
      </c>
    </row>
    <row r="91" spans="1:11" ht="15.75" customHeight="1" x14ac:dyDescent="0.25">
      <c r="A91" s="1" t="s">
        <v>216</v>
      </c>
      <c r="B91" s="1">
        <v>91</v>
      </c>
      <c r="D91" s="1" t="s">
        <v>217</v>
      </c>
      <c r="E91" s="1" t="str">
        <f>VLOOKUP(A91,'CONTRATOS (1)'!$A$2:$G$177,7,0)</f>
        <v>IEF LOCIMO</v>
      </c>
      <c r="F91" s="1" t="s">
        <v>218</v>
      </c>
      <c r="H91" s="3">
        <v>32255.040000000001</v>
      </c>
      <c r="K91" s="2">
        <v>45127</v>
      </c>
    </row>
    <row r="92" spans="1:11" ht="15.75" customHeight="1" x14ac:dyDescent="0.25">
      <c r="A92" s="1" t="s">
        <v>219</v>
      </c>
      <c r="B92" s="1">
        <v>92</v>
      </c>
      <c r="D92" s="1" t="s">
        <v>220</v>
      </c>
      <c r="E92" s="1" t="str">
        <f>VLOOKUP(A92,'CONTRATOS (1)'!$A$2:$G$177,7,0)</f>
        <v>IEF LOCIMO</v>
      </c>
      <c r="F92" s="1" t="s">
        <v>221</v>
      </c>
      <c r="H92" s="3">
        <v>15443.4</v>
      </c>
      <c r="K92" s="2">
        <v>45131</v>
      </c>
    </row>
    <row r="93" spans="1:11" ht="15.75" customHeight="1" x14ac:dyDescent="0.25">
      <c r="A93" s="1" t="s">
        <v>222</v>
      </c>
      <c r="B93" s="1">
        <v>93</v>
      </c>
      <c r="D93" s="1" t="s">
        <v>223</v>
      </c>
      <c r="E93" s="1" t="str">
        <f>VLOOKUP(A93,'CONTRATOS (1)'!$A$2:$G$177,7,0)</f>
        <v>IEF LOCIMO</v>
      </c>
      <c r="F93" s="1" t="s">
        <v>224</v>
      </c>
      <c r="H93" s="3">
        <v>19151.52</v>
      </c>
      <c r="K93" s="2">
        <v>45136</v>
      </c>
    </row>
    <row r="94" spans="1:11" ht="15.75" customHeight="1" x14ac:dyDescent="0.25">
      <c r="A94" s="1" t="s">
        <v>225</v>
      </c>
      <c r="B94" s="1">
        <v>94</v>
      </c>
      <c r="D94" s="1" t="s">
        <v>12</v>
      </c>
      <c r="E94" s="1" t="str">
        <f>VLOOKUP(A94,'CONTRATOS (1)'!$A$2:$G$177,7,0)</f>
        <v>IEF ENERGI</v>
      </c>
      <c r="F94" s="1" t="s">
        <v>226</v>
      </c>
      <c r="H94" s="3">
        <v>600000</v>
      </c>
      <c r="K94" s="2">
        <v>45151</v>
      </c>
    </row>
    <row r="95" spans="1:11" ht="15.75" customHeight="1" x14ac:dyDescent="0.25">
      <c r="A95" s="1" t="s">
        <v>227</v>
      </c>
      <c r="B95" s="1">
        <v>95</v>
      </c>
      <c r="D95" s="1" t="s">
        <v>228</v>
      </c>
      <c r="E95" s="1" t="str">
        <f>VLOOKUP(A95,'CONTRATOS (1)'!$A$2:$G$177,7,0)</f>
        <v>IEF LOCIMO</v>
      </c>
      <c r="F95" s="1" t="s">
        <v>229</v>
      </c>
      <c r="H95" s="3">
        <v>24000</v>
      </c>
      <c r="K95" s="2">
        <v>45172</v>
      </c>
    </row>
    <row r="96" spans="1:11" ht="15.75" customHeight="1" x14ac:dyDescent="0.25">
      <c r="A96" s="1" t="s">
        <v>230</v>
      </c>
      <c r="B96" s="1">
        <v>96</v>
      </c>
      <c r="D96" s="1" t="s">
        <v>231</v>
      </c>
      <c r="E96" s="1" t="str">
        <f>VLOOKUP(A96,'CONTRATOS (1)'!$A$2:$G$177,7,0)</f>
        <v>IEF LOCIMO</v>
      </c>
      <c r="F96" s="1" t="s">
        <v>232</v>
      </c>
      <c r="H96" s="3">
        <v>15646.44</v>
      </c>
      <c r="K96" s="2">
        <v>45173</v>
      </c>
    </row>
    <row r="97" spans="1:11" ht="15.75" customHeight="1" x14ac:dyDescent="0.25">
      <c r="A97" s="1" t="s">
        <v>233</v>
      </c>
      <c r="B97" s="1">
        <v>97</v>
      </c>
      <c r="D97" s="1" t="s">
        <v>234</v>
      </c>
      <c r="E97" s="1" t="str">
        <f>VLOOKUP(A97,'CONTRATOS (1)'!$A$2:$G$177,7,0)</f>
        <v>IEF LOCIMO</v>
      </c>
      <c r="F97" s="1" t="s">
        <v>235</v>
      </c>
      <c r="H97" s="3">
        <v>12000</v>
      </c>
      <c r="K97" s="2">
        <v>45230</v>
      </c>
    </row>
    <row r="98" spans="1:11" ht="15.75" customHeight="1" x14ac:dyDescent="0.25">
      <c r="A98" s="1" t="s">
        <v>236</v>
      </c>
      <c r="B98" s="1">
        <v>98</v>
      </c>
      <c r="D98" s="1" t="s">
        <v>237</v>
      </c>
      <c r="E98" s="1" t="str">
        <f>VLOOKUP(A98,'CONTRATOS (1)'!$A$2:$G$177,7,0)</f>
        <v>IEF LOCIMO</v>
      </c>
      <c r="F98" s="1" t="s">
        <v>238</v>
      </c>
      <c r="H98" s="3">
        <v>12913.92</v>
      </c>
      <c r="K98" s="2">
        <v>45434</v>
      </c>
    </row>
    <row r="99" spans="1:11" ht="15.75" customHeight="1" x14ac:dyDescent="0.25">
      <c r="A99" s="1" t="s">
        <v>239</v>
      </c>
      <c r="B99" s="1">
        <v>99</v>
      </c>
      <c r="D99" s="1" t="s">
        <v>240</v>
      </c>
      <c r="E99" s="1" t="str">
        <f>VLOOKUP(A99,'CONTRATOS (1)'!$A$2:$G$177,7,0)</f>
        <v>IEF LOCIMO</v>
      </c>
      <c r="F99" s="1" t="s">
        <v>241</v>
      </c>
      <c r="H99" s="3">
        <v>14400</v>
      </c>
      <c r="K99" s="2">
        <v>45495</v>
      </c>
    </row>
    <row r="100" spans="1:11" ht="15.75" customHeight="1" x14ac:dyDescent="0.25">
      <c r="A100" s="1" t="s">
        <v>242</v>
      </c>
      <c r="B100" s="1">
        <v>100</v>
      </c>
      <c r="D100" s="1" t="s">
        <v>243</v>
      </c>
      <c r="E100" s="1" t="str">
        <f>VLOOKUP(A100,'CONTRATOS (1)'!$A$2:$G$177,7,0)</f>
        <v>IEF LOCIMO</v>
      </c>
      <c r="F100" s="1" t="s">
        <v>244</v>
      </c>
      <c r="H100" s="3">
        <v>18000</v>
      </c>
      <c r="K100" s="2">
        <v>45639</v>
      </c>
    </row>
    <row r="101" spans="1:11" ht="15.75" customHeight="1" x14ac:dyDescent="0.25">
      <c r="A101" s="1" t="s">
        <v>245</v>
      </c>
      <c r="B101" s="1">
        <v>101</v>
      </c>
      <c r="D101" s="1" t="s">
        <v>246</v>
      </c>
      <c r="E101" s="1" t="str">
        <f>VLOOKUP(A101,'CONTRATOS (1)'!$A$2:$G$177,7,0)</f>
        <v>IEF LOCIMO</v>
      </c>
      <c r="F101" s="1" t="s">
        <v>247</v>
      </c>
      <c r="H101" s="3">
        <v>14400</v>
      </c>
      <c r="K101" s="2">
        <v>45770</v>
      </c>
    </row>
    <row r="102" spans="1:11" ht="15.75" customHeight="1" x14ac:dyDescent="0.25">
      <c r="A102" s="1" t="s">
        <v>248</v>
      </c>
      <c r="B102" s="1">
        <v>102</v>
      </c>
      <c r="D102" s="1" t="s">
        <v>249</v>
      </c>
      <c r="E102" s="1" t="s">
        <v>250</v>
      </c>
      <c r="F102" s="1" t="s">
        <v>251</v>
      </c>
      <c r="H102" s="3">
        <v>12600</v>
      </c>
      <c r="K102" s="2">
        <v>45775</v>
      </c>
    </row>
    <row r="103" spans="1:11" ht="15.75" customHeight="1" x14ac:dyDescent="0.25">
      <c r="A103" s="1" t="s">
        <v>252</v>
      </c>
      <c r="B103" s="1">
        <v>103</v>
      </c>
      <c r="D103" s="1" t="s">
        <v>12</v>
      </c>
      <c r="E103" s="1" t="str">
        <f>VLOOKUP(A103,'CONTRATOS (1)'!$A$2:$G$177,7,0)</f>
        <v>IEF MANPRE</v>
      </c>
      <c r="F103" s="1" t="s">
        <v>34</v>
      </c>
      <c r="H103" s="3">
        <v>104302.67</v>
      </c>
      <c r="K103" s="2" t="s">
        <v>253</v>
      </c>
    </row>
    <row r="104" spans="1:11" ht="15.75" customHeight="1" x14ac:dyDescent="0.25">
      <c r="A104" s="1" t="s">
        <v>254</v>
      </c>
      <c r="B104" s="1">
        <v>104</v>
      </c>
      <c r="D104" s="1" t="s">
        <v>28</v>
      </c>
      <c r="E104" s="1" t="str">
        <f>VLOOKUP(A104,'CONTRATOS (1)'!$A$2:$G$177,7,0)</f>
        <v>ADM LOCMAQ</v>
      </c>
      <c r="F104" s="1" t="s">
        <v>255</v>
      </c>
      <c r="H104" s="3">
        <v>36150</v>
      </c>
      <c r="K104" s="2" t="s">
        <v>256</v>
      </c>
    </row>
    <row r="105" spans="1:11" ht="15.75" customHeight="1" x14ac:dyDescent="0.25">
      <c r="A105" s="1" t="s">
        <v>257</v>
      </c>
      <c r="B105" s="1">
        <v>105</v>
      </c>
      <c r="D105" s="1" t="s">
        <v>258</v>
      </c>
      <c r="E105" s="1" t="str">
        <f>VLOOKUP(A105,'CONTRATOS (1)'!$A$2:$G$177,7,0)</f>
        <v>IEF LOCIMO</v>
      </c>
      <c r="F105" s="1" t="s">
        <v>259</v>
      </c>
      <c r="H105" s="3">
        <v>114000</v>
      </c>
      <c r="K105" s="2" t="s">
        <v>260</v>
      </c>
    </row>
    <row r="106" spans="1:11" ht="15.75" customHeight="1" x14ac:dyDescent="0.25">
      <c r="A106" s="1" t="s">
        <v>261</v>
      </c>
      <c r="B106" s="1">
        <v>106</v>
      </c>
      <c r="D106" s="1" t="s">
        <v>262</v>
      </c>
      <c r="E106" s="1" t="str">
        <f>VLOOKUP(A106,'CONTRATOS (1)'!$A$2:$G$177,7,0)</f>
        <v>IEF LOCIMO</v>
      </c>
      <c r="F106" s="1" t="s">
        <v>263</v>
      </c>
      <c r="H106" s="3">
        <v>90000</v>
      </c>
      <c r="K106" s="2">
        <v>45901</v>
      </c>
    </row>
    <row r="107" spans="1:11" ht="15.75" customHeight="1" x14ac:dyDescent="0.25">
      <c r="A107" s="1" t="s">
        <v>264</v>
      </c>
      <c r="B107" s="1">
        <v>107</v>
      </c>
      <c r="D107" s="1" t="s">
        <v>265</v>
      </c>
      <c r="E107" s="1" t="str">
        <f>VLOOKUP(A107,'CONTRATOS (1)'!$A$2:$G$177,7,0)</f>
        <v>IEF LOCIMO</v>
      </c>
      <c r="F107" s="1" t="s">
        <v>266</v>
      </c>
      <c r="H107" s="3">
        <v>19800</v>
      </c>
      <c r="K107" s="2">
        <v>45861</v>
      </c>
    </row>
    <row r="108" spans="1:11" ht="15.75" customHeight="1" x14ac:dyDescent="0.25">
      <c r="A108" s="1" t="s">
        <v>267</v>
      </c>
      <c r="B108" s="1">
        <v>108</v>
      </c>
      <c r="D108" s="1" t="s">
        <v>143</v>
      </c>
      <c r="E108" s="1" t="str">
        <f>VLOOKUP(A108,'CONTRATOS (1)'!$A$2:$G$177,7,0)</f>
        <v>ADM APOIO</v>
      </c>
      <c r="F108" s="1" t="s">
        <v>268</v>
      </c>
      <c r="H108" s="3">
        <v>64019.73</v>
      </c>
      <c r="K108" s="2">
        <v>44415</v>
      </c>
    </row>
    <row r="109" spans="1:11" ht="15.75" customHeight="1" x14ac:dyDescent="0.25">
      <c r="A109" s="1" t="s">
        <v>269</v>
      </c>
      <c r="B109" s="1">
        <v>109</v>
      </c>
      <c r="D109" s="1" t="s">
        <v>12</v>
      </c>
      <c r="E109" s="1" t="str">
        <f>VLOOKUP(A109,'CONTRATOS (1)'!$A$2:$G$177,7,0)</f>
        <v>FUN TELEFO</v>
      </c>
      <c r="F109" s="1" t="s">
        <v>56</v>
      </c>
      <c r="H109" s="3">
        <v>11797.06</v>
      </c>
      <c r="K109" s="2">
        <v>44453</v>
      </c>
    </row>
    <row r="110" spans="1:11" ht="15.75" customHeight="1" x14ac:dyDescent="0.25">
      <c r="A110" s="1" t="s">
        <v>270</v>
      </c>
      <c r="B110" s="1">
        <v>110</v>
      </c>
      <c r="D110" s="1" t="s">
        <v>28</v>
      </c>
      <c r="E110" s="1" t="str">
        <f>VLOOKUP(A110,'CONTRATOS (1)'!$A$2:$G$177,7,0)</f>
        <v>ADM APOIO</v>
      </c>
      <c r="F110" s="1" t="s">
        <v>271</v>
      </c>
      <c r="H110" s="3">
        <v>44699.6</v>
      </c>
      <c r="K110" s="2">
        <v>44426</v>
      </c>
    </row>
    <row r="111" spans="1:11" ht="15.75" customHeight="1" x14ac:dyDescent="0.25">
      <c r="A111" s="1" t="s">
        <v>272</v>
      </c>
      <c r="B111" s="1">
        <v>111</v>
      </c>
      <c r="D111" s="1" t="s">
        <v>28</v>
      </c>
      <c r="E111" s="1" t="str">
        <f>VLOOKUP(A111,'CONTRATOS (1)'!$A$2:$G$177,7,0)</f>
        <v>TIC LOCSOF</v>
      </c>
      <c r="F111" s="1" t="s">
        <v>273</v>
      </c>
      <c r="H111" s="3">
        <v>18486</v>
      </c>
      <c r="K111" s="2">
        <v>44433</v>
      </c>
    </row>
    <row r="112" spans="1:11" ht="15.75" customHeight="1" x14ac:dyDescent="0.25">
      <c r="A112" s="1" t="s">
        <v>274</v>
      </c>
      <c r="B112" s="1">
        <v>112</v>
      </c>
      <c r="D112" s="1" t="s">
        <v>275</v>
      </c>
      <c r="E112" s="1" t="str">
        <f>VLOOKUP(A112,'CONTRATOS (1)'!$A$2:$G$177,7,0)</f>
        <v>IEF LOCIMO</v>
      </c>
      <c r="F112" s="1" t="s">
        <v>276</v>
      </c>
      <c r="H112" s="3">
        <v>39600</v>
      </c>
      <c r="K112" s="2">
        <v>45929</v>
      </c>
    </row>
    <row r="113" spans="1:11" ht="15.75" customHeight="1" x14ac:dyDescent="0.25">
      <c r="A113" s="1" t="s">
        <v>277</v>
      </c>
      <c r="B113" s="1">
        <v>113</v>
      </c>
      <c r="D113" s="1" t="s">
        <v>278</v>
      </c>
      <c r="E113" s="1" t="str">
        <f>VLOOKUP(A113,'CONTRATOS (1)'!$A$2:$G$177,7,0)</f>
        <v>IEF LOCIMO</v>
      </c>
      <c r="F113" s="1" t="s">
        <v>279</v>
      </c>
      <c r="H113" s="3">
        <v>25080</v>
      </c>
      <c r="K113" s="2">
        <v>45944</v>
      </c>
    </row>
    <row r="114" spans="1:11" ht="15.75" customHeight="1" x14ac:dyDescent="0.25">
      <c r="A114" s="1" t="s">
        <v>280</v>
      </c>
      <c r="B114" s="1">
        <v>114</v>
      </c>
      <c r="D114" s="1" t="s">
        <v>281</v>
      </c>
      <c r="E114" s="1" t="str">
        <f>VLOOKUP(A114,'CONTRATOS (1)'!$A$2:$G$177,7,0)</f>
        <v>IEF LOCIMO</v>
      </c>
      <c r="F114" s="1" t="s">
        <v>282</v>
      </c>
      <c r="H114" s="3">
        <v>93645.6</v>
      </c>
      <c r="K114" s="2">
        <v>45945</v>
      </c>
    </row>
    <row r="115" spans="1:11" ht="15.75" customHeight="1" x14ac:dyDescent="0.25">
      <c r="A115" s="1" t="s">
        <v>283</v>
      </c>
      <c r="B115" s="1">
        <v>115</v>
      </c>
      <c r="D115" s="1" t="s">
        <v>12</v>
      </c>
      <c r="E115" s="1" t="str">
        <f>VLOOKUP(A115,'CONTRATOS (1)'!$A$2:$G$177,7,0)</f>
        <v>ADM LOGIST</v>
      </c>
      <c r="F115" s="1" t="s">
        <v>284</v>
      </c>
      <c r="H115" s="3">
        <v>33150</v>
      </c>
      <c r="K115" s="2">
        <v>44529</v>
      </c>
    </row>
    <row r="116" spans="1:11" ht="15.75" customHeight="1" x14ac:dyDescent="0.25">
      <c r="A116" s="1" t="s">
        <v>285</v>
      </c>
      <c r="B116" s="1">
        <v>116</v>
      </c>
      <c r="D116" s="1" t="s">
        <v>28</v>
      </c>
      <c r="E116" s="1" t="str">
        <f>VLOOKUP(A116,'CONTRATOS (1)'!$A$2:$G$177,7,0)</f>
        <v>TIC LOCSOF</v>
      </c>
      <c r="F116" s="1" t="s">
        <v>286</v>
      </c>
      <c r="H116" s="3">
        <v>61526.2</v>
      </c>
      <c r="K116" s="2" t="s">
        <v>287</v>
      </c>
    </row>
    <row r="117" spans="1:11" ht="15.75" customHeight="1" x14ac:dyDescent="0.25"/>
    <row r="118" spans="1:11" ht="15.75" customHeight="1" x14ac:dyDescent="0.25"/>
    <row r="119" spans="1:11" ht="15.75" customHeight="1" x14ac:dyDescent="0.25"/>
    <row r="120" spans="1:11" ht="15.75" customHeight="1" x14ac:dyDescent="0.25"/>
    <row r="121" spans="1:11" ht="15.75" customHeight="1" x14ac:dyDescent="0.25"/>
    <row r="122" spans="1:11" ht="15.75" customHeight="1" x14ac:dyDescent="0.25"/>
    <row r="123" spans="1:11" ht="15.75" customHeight="1" x14ac:dyDescent="0.25"/>
    <row r="124" spans="1:11" ht="15.75" customHeight="1" x14ac:dyDescent="0.25"/>
    <row r="125" spans="1:11" ht="15.75" customHeight="1" x14ac:dyDescent="0.25"/>
    <row r="126" spans="1:11" ht="15.75" customHeight="1" x14ac:dyDescent="0.25"/>
    <row r="127" spans="1:11" ht="15.75" customHeight="1" x14ac:dyDescent="0.25"/>
    <row r="128" spans="1:11"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autoFilter ref="A1:I116"/>
  <pageMargins left="0.51180555555555496" right="0.51180555555555496" top="0.78749999999999998" bottom="0.78749999999999998"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5</TotalTime>
  <Application>Microsoft Excel</Application>
  <DocSecurity>0</DocSecurity>
  <ScaleCrop>false</ScaleCrop>
  <HeadingPairs>
    <vt:vector size="4" baseType="variant">
      <vt:variant>
        <vt:lpstr>Planilhas</vt:lpstr>
      </vt:variant>
      <vt:variant>
        <vt:i4>11</vt:i4>
      </vt:variant>
      <vt:variant>
        <vt:lpstr>Intervalos nomeados</vt:lpstr>
      </vt:variant>
      <vt:variant>
        <vt:i4>4</vt:i4>
      </vt:variant>
    </vt:vector>
  </HeadingPairs>
  <TitlesOfParts>
    <vt:vector size="15" baseType="lpstr">
      <vt:lpstr>TESTE 1</vt:lpstr>
      <vt:lpstr>SIAC-VIGENTES</vt:lpstr>
      <vt:lpstr>A1_CONTRATAÇÕES_SERVIÇOS</vt:lpstr>
      <vt:lpstr>A2_AQUISIÇÕES</vt:lpstr>
      <vt:lpstr>A3_LOCAÇÕES_IMÓVEIS</vt:lpstr>
      <vt:lpstr>A4_CONTRATAÇÕES_TI</vt:lpstr>
      <vt:lpstr>CTs TOTAIS</vt:lpstr>
      <vt:lpstr>CONTRATOS (1)</vt:lpstr>
      <vt:lpstr>TESTE 1 (1)</vt:lpstr>
      <vt:lpstr>SIAC-VIGENTES (1)</vt:lpstr>
      <vt:lpstr>CTs TOTAIS (1)</vt:lpstr>
      <vt:lpstr>A1_CONTRATAÇÕES_SERVIÇOS!Area_de_impressao</vt:lpstr>
      <vt:lpstr>A2_AQUISIÇÕES!Area_de_impressao</vt:lpstr>
      <vt:lpstr>A3_LOCAÇÕES_IMÓVEIS!Area_de_impressao</vt:lpstr>
      <vt:lpstr>A4_CONTRATAÇÕES_TI!Area_de_impressao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Gleidson Cavalcanti de Lima</dc:creator>
  <dc:description/>
  <cp:lastModifiedBy>Sandra Letícia Silva Santos</cp:lastModifiedBy>
  <cp:revision>3</cp:revision>
  <cp:lastPrinted>2024-11-06T11:48:45Z</cp:lastPrinted>
  <dcterms:created xsi:type="dcterms:W3CDTF">2024-11-06T11:49:05Z</dcterms:created>
  <dcterms:modified xsi:type="dcterms:W3CDTF">2024-11-29T13:05:47Z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